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101.1" sheetId="3" r:id="rId3"/>
    <sheet name="101.2" sheetId="4" r:id="rId4"/>
    <sheet name="101.3" sheetId="5" r:id="rId5"/>
    <sheet name="101.4" sheetId="6" r:id="rId6"/>
    <sheet name="101.5" sheetId="7" r:id="rId7"/>
  </sheets>
  <definedNames/>
  <calcPr/>
  <webPublishing/>
</workbook>
</file>

<file path=xl/sharedStrings.xml><?xml version="1.0" encoding="utf-8"?>
<sst xmlns="http://schemas.openxmlformats.org/spreadsheetml/2006/main" count="2375" uniqueCount="408">
  <si>
    <t>Rekapitulace ceny</t>
  </si>
  <si>
    <t>Stavba: HB 2025 - III/34740 BŘEZINKA - PRŮTAH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</si>
  <si>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</si>
  <si>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</si>
  <si>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</si>
  <si>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</si>
  <si>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</si>
  <si>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</si>
  <si>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</si>
  <si>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</si>
  <si>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</si>
  <si>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</si>
  <si>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</si>
  <si>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</si>
  <si>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2025</t>
  </si>
  <si>
    <t>III/34740 BŘEZINKA - PRŮTAH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</si>
  <si>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</si>
  <si>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</si>
  <si>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</si>
  <si>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</si>
  <si>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</si>
  <si>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</si>
  <si>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</si>
  <si>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</si>
  <si>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</si>
  <si>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</si>
  <si>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</si>
  <si>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</si>
  <si>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</si>
  <si>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</si>
  <si>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</si>
  <si>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</si>
  <si>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</si>
  <si>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</si>
  <si>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</si>
  <si>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</si>
  <si>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</si>
  <si>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</si>
  <si>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</si>
  <si>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</si>
  <si>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</si>
  <si>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</si>
  <si>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</si>
  <si>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</si>
  <si>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</si>
  <si>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</si>
  <si>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</si>
  <si>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</si>
  <si>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</si>
  <si>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</si>
  <si>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KPL = stavba</t>
  </si>
  <si>
    <t>VV</t>
  </si>
  <si>
    <t>1=1,000 [A]</t>
  </si>
  <si>
    <t>TS</t>
  </si>
  <si>
    <t>zahrnuje veškeré náklady spojené s objednatelem požadovanými zkouškami</t>
  </si>
  <si>
    <t>02610</t>
  </si>
  <si>
    <t>ZKOUŠENÍ KONSTRUKCÍ A PRACÍ ZKUŠEBNOU ZHOTOVITELE</t>
  </si>
  <si>
    <t>13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</si>
  <si>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</si>
  <si>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</si>
  <si>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</si>
  <si>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</si>
  <si>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</si>
  <si>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zpracování DIO, vč. zřízení a odstranění přechodného dopravního značení  
 objízdných tras, vč. projednání. Zajištění vydání všech potřebných rozhodnutí a stanovení pro přechodnou úpravu provozu na pozemních komunikacích dle zpracované projektové dokumentace a dle vyjádření dotčených orgánů;  
-Soustavnou péči zhotovitele o kvalitní značení objízdných tras;  
-Zabezpečení změny dopravního značení a provizorních objížděk;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</si>
  <si>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</si>
  <si>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</si>
  <si>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</si>
  <si>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Zajištění stavby proti škodám na okolních pozemcích a objektech.</t>
  </si>
  <si>
    <t>ČERPÁNÍ SE SOUHLASEM TDS</t>
  </si>
  <si>
    <t>14</t>
  </si>
  <si>
    <t>02911</t>
  </si>
  <si>
    <t>OSTATNÍ POŽADAVKY - GEODETICKÉ ZAMĚŘENÍ</t>
  </si>
  <si>
    <t>Vytyčení inženýrských sítí na stavbě</t>
  </si>
  <si>
    <t>Položka zahrnuje:  
- veškeré náklady spojené s objednatelem požadovanými pracemi  
Položka nezahrnuje:  
- x</t>
  </si>
  <si>
    <t>KM</t>
  </si>
  <si>
    <t>geodetické zaměření pro realizaci stavby, DTM</t>
  </si>
  <si>
    <t>Zahrnuje všechny stavební objekty.  
zaměření recyklace, asf. vrstev, sanací, DTM</t>
  </si>
  <si>
    <t>zahrnuje veškeré náklady spojené s objednatelem požadovanými pracemi</t>
  </si>
  <si>
    <t>02940</t>
  </si>
  <si>
    <t>OSTATNÍ POŽADAVKY - VYPRACOVÁNÍ DOKUMENTACE</t>
  </si>
  <si>
    <t>Vypracování havarijního plánu (z důvodu blízkosti vodního zdroje)</t>
  </si>
  <si>
    <t>8</t>
  </si>
  <si>
    <t>02944</t>
  </si>
  <si>
    <t>OSTAT POŽADAVKY - DOKUMENTACE SKUTEČ PROVEDENÍ V DIGIT FORMĚ</t>
  </si>
  <si>
    <t>bude odevzdáno 1x v digitální a 3x v tištěné formě</t>
  </si>
  <si>
    <t>7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</si>
  <si>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</si>
  <si>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</si>
  <si>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</si>
  <si>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</si>
  <si>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</si>
  <si>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PASPORTIZACE A FOTODOKUMENTACE PŘILEHLÝCH NEMOVITOSTÍ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</si>
  <si>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</si>
  <si>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02991</t>
  </si>
  <si>
    <t>OSTATNÍ POŽADAVKY - INFORMAČNÍ TABULE</t>
  </si>
  <si>
    <t>KUS</t>
  </si>
  <si>
    <t>Rozměr 2,5 x 1,75 m</t>
  </si>
  <si>
    <t>položka zahrnuje:     
- dodání a osazení informačních tabulí     
- veškeré nosné a upevňovací konstrukce     
- základové konstrukce včetně nutných zemních prací     
- demontáž a odvoz po skončení platnosti     
- případně nutné opravy poškozených částí během platnosti</t>
  </si>
  <si>
    <t>12</t>
  </si>
  <si>
    <t>03101</t>
  </si>
  <si>
    <t>R</t>
  </si>
  <si>
    <t>KOMPLETNÍ PRÁCE SOUVISEJÍCÍ SE ZAJIŠTĚNÍM BOZP NA STAVBĚ</t>
  </si>
  <si>
    <t>101.1</t>
  </si>
  <si>
    <t>ÚSEK Č.1 - KM 0,000 - 0,185</t>
  </si>
  <si>
    <t>015111</t>
  </si>
  <si>
    <t>POPLATKY ZA LIKVIDACŮ ODPADŮ NEKONTAMINOVANÝCH - 17 05 04  VYTĚŽENÉ ZEMINY A HORNINY -  I. TŘÍDA TĚŽITELNOSTI</t>
  </si>
  <si>
    <t>T</t>
  </si>
  <si>
    <t>102,00*1,8=183,600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</si>
  <si>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</si>
  <si>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</si>
  <si>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11333</t>
  </si>
  <si>
    <t>ODSTRANĚNÍ PODKLADU ZPEVNĚNÝCH PLOCH S ASFALT POJIVEM</t>
  </si>
  <si>
    <t>M3</t>
  </si>
  <si>
    <t>Sanace okrajů vozovky - předpoklad 25%  
čerpáno se souhlasem investora</t>
  </si>
  <si>
    <t>asf. vrstva tl. 200mm 
(185*2*1,5)*0,25*0,2=27,750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</si>
  <si>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</si>
  <si>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</si>
  <si>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</si>
  <si>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</si>
  <si>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rozfrézování vrstvy 180mm</t>
  </si>
  <si>
    <t>988=988,000 [A]</t>
  </si>
  <si>
    <t>zahrnuje potřebné mechanizmy a odklizení přebytečného materiálu</t>
  </si>
  <si>
    <t>11372</t>
  </si>
  <si>
    <t>FRÉZOVÁNÍ ZPEVNĚNÝCH PLOCH ASFALTOVÝCH</t>
  </si>
  <si>
    <t>tl. 40mm  
použití do RS CA v rámci úseku</t>
  </si>
  <si>
    <t>dopojení navazujících živičných ploch 
9*0,04=0,360 [A]</t>
  </si>
  <si>
    <t>12273</t>
  </si>
  <si>
    <t>ODKOPÁVKY A PROKOPÁVKY OBECNÉ TŘ. I</t>
  </si>
  <si>
    <t>Sanace okrajů vozovky - předpoklad 25%  
čerpáno se souhlasem investora  
Odvoz a uložení na skládku dl dispozic zhotovitele</t>
  </si>
  <si>
    <t>odkop nevhodné zeminy v tl. 550mm 
135*0,55=74,250 [A] 
odkop zemní krajnice z nevhodné zeminy  
(185*2*0,3)*0,25=27,750 [B] 
Celkem: A+B=102,000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</si>
  <si>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</si>
  <si>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</si>
  <si>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</si>
  <si>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34+1,5+9+6+9+29+15+3+33+28=167,500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</si>
  <si>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</si>
  <si>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</si>
  <si>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</si>
  <si>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102,00=102,000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</si>
  <si>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</si>
  <si>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</si>
  <si>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</si>
  <si>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(185*2*0,3)*0,25=27,750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</si>
  <si>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</si>
  <si>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</si>
  <si>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</si>
  <si>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(185*2*1,5)*0,25=138,750 [A]</t>
  </si>
  <si>
    <t>položka zahrnuje úpravu pláně včetně vyrovnání výškových rozdílů. Míru zhutnění určuje projekt.</t>
  </si>
  <si>
    <t>Komunikace</t>
  </si>
  <si>
    <t>56330</t>
  </si>
  <si>
    <t>VOZOVKOVÉ VRSTVY ZE ŠTĚRKODRTI</t>
  </si>
  <si>
    <t>Sanace okrajů vozovky - předpoklad 25%  
čerpáno se souhlasem investora  
Štěrkodrť ŠD 0/32</t>
  </si>
  <si>
    <t>(185*2*1,5)*0,25*0,4=55,500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</si>
  <si>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</si>
  <si>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</t>
  </si>
  <si>
    <t>56333</t>
  </si>
  <si>
    <t>VOZOVKOVÉ VRSTVY ZE ŠTĚRKODRTI TL. DO 150MM</t>
  </si>
  <si>
    <t>56364</t>
  </si>
  <si>
    <t>VOZOVKOVÉ VRSTVY Z RECYKLOVANÉHO MATERIÁLU TL DO 200MM</t>
  </si>
  <si>
    <t>138,75=138,750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</si>
  <si>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</si>
  <si>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567544</t>
  </si>
  <si>
    <t>VRST PRO OBNOVU A OPR RECYK ZA STUD CEM A ASF EM TL DO 200MM</t>
  </si>
  <si>
    <t>RS CA tl. 200 mm</t>
  </si>
  <si>
    <t>(409+490+89) *  (rozšíření)  1,05=1 037,400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</si>
  <si>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</si>
  <si>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56932</t>
  </si>
  <si>
    <t>ZPEVNĚNÍ KRAJNIC ZE ŠTĚRKODRTI TL. DO 100MM</t>
  </si>
  <si>
    <t>ŠD 0-22; TL.0,10m; TŘ.B, HUTNĚNO (ČSN736126)</t>
  </si>
  <si>
    <t>odměřeno v CAD  34+1,5+9+6+9+29+15+3+33+28=167,500 [A]</t>
  </si>
  <si>
    <t>- dodání kameniva předepsané kvality a zrnitosti  
- rozprostření a zhutnění vrstvy v předepsané tloušťce  
- zřízení vrstvy bez rozlišení šířky, pokládání vrstvy po etapách</t>
  </si>
  <si>
    <t>15</t>
  </si>
  <si>
    <t>572123</t>
  </si>
  <si>
    <t>INFILTRAČNÍ POSTŘIK Z EMULZE DO 1,0KG/M2</t>
  </si>
  <si>
    <t>988*  (rozšíření)  1,05=1 037,400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</si>
  <si>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</si>
  <si>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16</t>
  </si>
  <si>
    <t>572211</t>
  </si>
  <si>
    <t>SPOJOVACÍ POSTŘIK Z ASFALTU DO 0,5KG/M2</t>
  </si>
  <si>
    <t>emulze min. 0,50 kg/m2; PS</t>
  </si>
  <si>
    <t>988*  (rozšíření)  1,02=1 007,760 [A] 
dopojení živičných ploch 9=9,000 [B] 
Celkem: A+B=1 016,760 [C]</t>
  </si>
  <si>
    <t>17</t>
  </si>
  <si>
    <t>57476</t>
  </si>
  <si>
    <t>VOZOVKOVÉ VÝZTUŽNÉ VRSTVY Z GEOMŘÍŽOVINY S TKANINOU</t>
  </si>
  <si>
    <t>Sanace okrajů vozovky - předpoklad 25%  
čerpáno se souhlasem investora  
SPLÉTANÁ SKELNÁ MŘÍŽ; S MIN. TAHOVOU PEVNOSTÍ 100kN S POLYMER. POVLAKEM Š. 2,0m</t>
  </si>
  <si>
    <t>(185*2*2)*0,25=185,000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</si>
  <si>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</si>
  <si>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</si>
  <si>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</si>
  <si>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</si>
  <si>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ACO 11+  50/70; 40mm</t>
  </si>
  <si>
    <t>409+490+89=988,000 [A] 
dopojení živičných ploch 9=9,000 [B] 
Celkem: A+B=997,000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</si>
  <si>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</si>
  <si>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</si>
  <si>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574C46</t>
  </si>
  <si>
    <t>ASFALTOVÝ BETON PRO LOŽNÍ VRSTVY ACL 16+, 16S TL. 50MM</t>
  </si>
  <si>
    <t>988*  (rozšíření)  1,02=1 007,760 [A]</t>
  </si>
  <si>
    <t>20</t>
  </si>
  <si>
    <t>58910</t>
  </si>
  <si>
    <t>VÝPLŇ SPAR ASFALTEM</t>
  </si>
  <si>
    <t>M</t>
  </si>
  <si>
    <t>dopojení na stáv asf. plochy 6=6,000 [A]</t>
  </si>
  <si>
    <t>položka zahrnuje:  
- dodávku předepsaného materiálu  
- vyčištění a výplň spar tímto materiálem</t>
  </si>
  <si>
    <t>Ostatní konstrukce a práce</t>
  </si>
  <si>
    <t>21</t>
  </si>
  <si>
    <t>91228</t>
  </si>
  <si>
    <t>SMĚROVÉ SLOUPKY Z PLAST HMOT VČETNĚ ODRAZNÉHO PÁSKU</t>
  </si>
  <si>
    <t>7=7,000 [A]</t>
  </si>
  <si>
    <t>položka zahrnuje:  
- dodání a osazení sloupku včetně nutných zemních prací  
- vnitrostaveništní a mimostaveništní doprava  
- odrazky plastové nebo z retroreflexní fólie</t>
  </si>
  <si>
    <t>22</t>
  </si>
  <si>
    <t>915111</t>
  </si>
  <si>
    <t>VODOROVNÉ DOPRAVNÍ ZNAČENÍ BARVOU HLADKÉ - DODÁVKA A POKLÁDKA</t>
  </si>
  <si>
    <t>V4  2*0,125*185=46,250 [A]</t>
  </si>
  <si>
    <t>položka zahrnuje:  
- dodání a pokládku nátěrového materiálu (měří se pouze natíraná plocha)  
- předznačení a reflexní úpravu</t>
  </si>
  <si>
    <t>23</t>
  </si>
  <si>
    <t>919111</t>
  </si>
  <si>
    <t>ŘEZÁNÍ ASFALTOVÉHO KRYTU VOZOVEK TL DO 50MM</t>
  </si>
  <si>
    <t>položka zahrnuje řezání vozovkové vrstvy v předepsané tloušťce, včetně spotřeby vody</t>
  </si>
  <si>
    <t>101.2</t>
  </si>
  <si>
    <t>ÚSEK Č.2 - KM 0,185 - 0,245</t>
  </si>
  <si>
    <t>POPLATKY ZA LIKVIDACI ODPADŮ NEKONTAMINOVANÝCH - 17 05 04  VYTĚŽENÉ ZEMINY A HORNINY -  I. TŘÍDA TĚŽITELNOSTI</t>
  </si>
  <si>
    <t>42,00*1,8=75,600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</si>
  <si>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</si>
  <si>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11313B</t>
  </si>
  <si>
    <t>ODSTRANĚNÍ KRYTU ZPEVNĚNÝCH PLOCH S ASFALTOVÝM POJIVEM - DOPRAVA</t>
  </si>
  <si>
    <t>TKM</t>
  </si>
  <si>
    <t>odvoz do úseků 1; 3; 5</t>
  </si>
  <si>
    <t>28,08 m3*2,4*2=134,784 [A]</t>
  </si>
  <si>
    <t>Položka zahrnuje samostatnou dopravu suti a vybouraných hmot. Množství se určí jako součin hmotnosti [t] a požadované vzdálenosti [km].</t>
  </si>
  <si>
    <t>asf. vrstva tl. 200mm 
(60*2*1,5)*0,25*0,2=9,000 [A]</t>
  </si>
  <si>
    <t>rozfrézování vrstvy 90mm</t>
  </si>
  <si>
    <t>312=312,000 [A]</t>
  </si>
  <si>
    <t>odkop nevhodné zeminy v tl. 550mm 
60*0,55=33,000 [A] 
odkop zemní krajnice z nevhodné zeminy  
(60*2*0,3)*0,25=9,000 [B] 
Celkem: A+B=42,000 [C]</t>
  </si>
  <si>
    <t>26=26,000 [A]</t>
  </si>
  <si>
    <t>42,00=42,000 [A]</t>
  </si>
  <si>
    <t>(60*2*0,3)*0,25=9,000 [A]</t>
  </si>
  <si>
    <t>(60*2*1,5)*0,25=45,000 [A]</t>
  </si>
  <si>
    <t>(60*2*1,5)*0,25*0,4=18,000 [A]</t>
  </si>
  <si>
    <t>45=45,000 [A]</t>
  </si>
  <si>
    <t>312*  (rozšíření)  1,05=327,600 [A]</t>
  </si>
  <si>
    <t>odměřeno v CAD  26=26,000 [A]</t>
  </si>
  <si>
    <t>312*  (rozšíření)  1,02=318,240 [A]</t>
  </si>
  <si>
    <t>(60*2*2)*0,25=60,000 [A]</t>
  </si>
  <si>
    <t>2=2,000 [A]</t>
  </si>
  <si>
    <t>V4  2*0,125*60=15,000 [A]</t>
  </si>
  <si>
    <t>101.3</t>
  </si>
  <si>
    <t>ÚSEK Č.3 - KM 0,245 - 0,406</t>
  </si>
  <si>
    <t>90,563*1,8=163,013 [A]</t>
  </si>
  <si>
    <t>015140</t>
  </si>
  <si>
    <t>POPLATKY ZA LIKVIDACŮ ODPADŮ NEKONTAMINOVANÝCH - 17 01 01  BETON Z DEMOLIC OBJEKTŮ</t>
  </si>
  <si>
    <t>18,96=18,960 [A]</t>
  </si>
  <si>
    <t>11328</t>
  </si>
  <si>
    <t>ODSTRANĚNÍ PŘÍKOPŮ, ŽLABŮ A RIGOLŮ Z PŘÍKOPOVÝCH TVÁRNIC</t>
  </si>
  <si>
    <t>odvoz na skládku dle dispozic zhotovitele</t>
  </si>
  <si>
    <t>0,285-0,320 35=35,000 [A] 
0,327-0,342 15=15,000 [B] 
0,348-0,377 29=29,000 [C] 
Celkem: A+B+C=79,000 [D]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</si>
  <si>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</si>
  <si>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asf. vrstva tl. 200mm 
(161*2*1,5)*0,25*0,2=24,150 [A]</t>
  </si>
  <si>
    <t>822,5=822,500 [A]</t>
  </si>
  <si>
    <t>odkop nevhodné zeminy v tl. 550mm 
120,75*0,55=66,413 [A] 
odkop zemní krajnice z nevhodné zeminy  
(161*2*0,3)*0,25=24,150 [B] 
Celkem: A+B=90,563 [C]</t>
  </si>
  <si>
    <t>5+7+15+7+10+49,5+5+7+7+4+4=120,500 [A]</t>
  </si>
  <si>
    <t>13273</t>
  </si>
  <si>
    <t>HLOUBENÍ RÝH ŠÍŘ DO 2M PAŽ I NEPAŽ TŘ. I</t>
  </si>
  <si>
    <t>přípojka žlabu 5*0,8*1,2=4,800 [A] 
žlab  3*0,5*0,5=0,750 [B] 
Celkem: A+B=5,550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</si>
  <si>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</si>
  <si>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90,563=90,563 [A]</t>
  </si>
  <si>
    <t>(161*2*0,3)*0,25=24,150 [A]</t>
  </si>
  <si>
    <t>17411</t>
  </si>
  <si>
    <t>ZÁSYP JAM A RÝH ZEMINOU SE ZHUTNĚNÍM</t>
  </si>
  <si>
    <t>5,0*0,8*0,8=3,200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</si>
  <si>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</si>
  <si>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</si>
  <si>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</si>
  <si>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5,0*0,8*0,3=1,200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</si>
  <si>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</si>
  <si>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(161*2*1,5)*0,25=120,750 [A]</t>
  </si>
  <si>
    <t>Vodorovné konstrukce</t>
  </si>
  <si>
    <t>451312</t>
  </si>
  <si>
    <t>PODKLADNÍ A VÝPLŇOVÉ VRSTVY Z PROSTÉHO BETONU C12/15</t>
  </si>
  <si>
    <t>žlab 3*0,5*0,1=0,150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</si>
  <si>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</si>
  <si>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</si>
  <si>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</si>
  <si>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5,0*0,8*0,1=0,400 [A]</t>
  </si>
  <si>
    <t>položka zahrnuje dodávku předepsaného kameniva, mimostaveništní a vnitrostaveništní dopravu a jeho uložení  
není-li v zadávací dokumentaci uvedeno jinak, jedná se o nakupovaný materiál</t>
  </si>
  <si>
    <t>(161*2*1,5)*0,25*0,4=48,300 [A]</t>
  </si>
  <si>
    <t>120,75=120,750 [A]</t>
  </si>
  <si>
    <t>815*  (rozšíření)  1,05 +7,5=863,250 [A]</t>
  </si>
  <si>
    <t>odměřeno v CAD   5+7+15+7+10+49,5+5+7+7+4+4=120,500 [A]</t>
  </si>
  <si>
    <t>815*  (rozšíření)  1,05+7,5=863,250 [A]</t>
  </si>
  <si>
    <t>815*  (rozšíření)  1,02+7,5=838,800 [A]</t>
  </si>
  <si>
    <t>(161*2*2)*0,25=161,000 [A]</t>
  </si>
  <si>
    <t>24</t>
  </si>
  <si>
    <t>815+7,5=822,500 [A]</t>
  </si>
  <si>
    <t>25</t>
  </si>
  <si>
    <t>33</t>
  </si>
  <si>
    <t>58222</t>
  </si>
  <si>
    <t>DLÁŽDĚNÉ KRYTY Z DROBNÝCH KOSTEK DO LOŽE Z MC</t>
  </si>
  <si>
    <t>0,250 - 0,500 0,2*156=31,200 [A] 
0,250 - 0,486 0,2*156=31,200 [B] 
celkem: 
A+B=62,400 [C]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</si>
  <si>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</si>
  <si>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Potrubí</t>
  </si>
  <si>
    <t>26</t>
  </si>
  <si>
    <t>87433</t>
  </si>
  <si>
    <t>POTRUBÍ Z TRUB PLASTOVÝCH ODPADNÍCH DN DO 150MM</t>
  </si>
  <si>
    <t>5,0=5,000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</si>
  <si>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</si>
  <si>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27</t>
  </si>
  <si>
    <t>899521</t>
  </si>
  <si>
    <t>OBETONOVÁNÍ POTRUBÍ Z PROSTÉHO BETONU DO C8/10</t>
  </si>
  <si>
    <t>obetonování žlabu  3*0,5*0,4-0,25=0,350 [A]</t>
  </si>
  <si>
    <t>28</t>
  </si>
  <si>
    <t>6=6,000 [A]</t>
  </si>
  <si>
    <t>29</t>
  </si>
  <si>
    <t>V4  2*0,125*161=40,250 [A]</t>
  </si>
  <si>
    <t>31</t>
  </si>
  <si>
    <t>93562</t>
  </si>
  <si>
    <t>ŽLABY OCELOLITINOVÉ SVĚTLÉ ŠÍŘKY DO 150MM VČET MŘÍŽÍ</t>
  </si>
  <si>
    <t>litinový žlab uzavřený š-150mm; dl 3,0m, zatížení D400</t>
  </si>
  <si>
    <t>3,0=3,000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</si>
  <si>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</si>
  <si>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32</t>
  </si>
  <si>
    <t>935812</t>
  </si>
  <si>
    <t>ŽLABY A RIGOLY DLÁŽDĚNÉ Z KOSTEK DROBNÝCH DO BETONU TL 100MM</t>
  </si>
  <si>
    <t>0,285-0,320 35*0,6=21,000 [A] 
0,327-0,342 15*0,6=9,000 [B] 
0,348-0,377 29*0,6=17,400 [C] 
Celkem: A+B+C=47,400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</si>
  <si>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</si>
  <si>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101.4</t>
  </si>
  <si>
    <t>ÚSEK Č.4 - KM 0,406 - 0,486</t>
  </si>
  <si>
    <t>014132</t>
  </si>
  <si>
    <t>POPLATKY ZA SKLÁDKU TYP S-NO (NEBEZPEČNÝ ODPAD)</t>
  </si>
  <si>
    <t>skládkovné frézování pol.č.113728  ZAS-T3  
položka bude čerpána se souhlasem TDI</t>
  </si>
  <si>
    <t>12,8*2,3=29,440 [A]</t>
  </si>
  <si>
    <t>zahrnuje veškeré poplatky provozovateli skládky související s uložením odpadu na skládce.</t>
  </si>
  <si>
    <t>22,5*1,8=40,500 [A]</t>
  </si>
  <si>
    <t>40,5 m3*2,4*2=194,400 [A]</t>
  </si>
  <si>
    <t>asf. vrstva tl. 200mm 
(80*1,5)*0,25*0,2=6,000 [A]</t>
  </si>
  <si>
    <t>450=450,000 [A]</t>
  </si>
  <si>
    <t>113728</t>
  </si>
  <si>
    <t>FRÉZOVÁNÍ ZPEVNĚNÝCH PLOCH ASFALTOVÝCH, ODVOZ DO 20KM</t>
  </si>
  <si>
    <t>odvoz a uložení na skládku dle dispozic zhotovitele  
položka bude čerpána se souhlasem TDI</t>
  </si>
  <si>
    <t>dopojení sjezdů asf ploch  320*0,04=12,800 [A]</t>
  </si>
  <si>
    <t>odkop nevhodné zeminy v tl. 550mm 
30*0,55=16,500 [A] 
odkop zemní krajnice z nevhodné zeminy  
(80*0,3)*0,25=6,000 [B] 
Celkem: A+B=22,500 [C]</t>
  </si>
  <si>
    <t>15=15,000 [A]</t>
  </si>
  <si>
    <t>2*0,8*1,2=1,920 [A]</t>
  </si>
  <si>
    <t>22,5=22,500 [A]</t>
  </si>
  <si>
    <t>(80*0,3)*0,25=6,000 [A]</t>
  </si>
  <si>
    <t>2,0*0,8*0,8=1,280 [A]</t>
  </si>
  <si>
    <t>2,0*0,8*0,3=0,480 [A]</t>
  </si>
  <si>
    <t>(80*1,5)*0,25=30,000 [A]</t>
  </si>
  <si>
    <t>2,0*0,8*0,1=0,160 [A]</t>
  </si>
  <si>
    <t>(80*1,5)*0,25*0,4=12,000 [A]</t>
  </si>
  <si>
    <t>30=30,000 [A]</t>
  </si>
  <si>
    <t>450*  (rozšíření)  1,05=472,500 [A]</t>
  </si>
  <si>
    <t>odměřeno v CAD  15=15,000 [A]</t>
  </si>
  <si>
    <t>450*  (rozšíření)  1,02=459,000 [A] 
dopojení sjezdů asf ploch  320=320,000 [B] 
Celkem: A+B=779,000 [C]</t>
  </si>
  <si>
    <t>(80*2)*0,25=40,000 [A]</t>
  </si>
  <si>
    <t>450=450,000 [A] 
dopojení sjezdů asf ploch  320=320,000 [B] 
Celkem: A+B=770,000 [C]</t>
  </si>
  <si>
    <t>450*  (rozšíření)  1,02=459,000 [A]</t>
  </si>
  <si>
    <t>35</t>
  </si>
  <si>
    <t>0,250 - 0,486 0,2*80=16,000 [A] 
0,250 - 0,486 0,2*80=16,000 [B] 
Celkem: A+B=32,000 [C]</t>
  </si>
  <si>
    <t>dopojení na stáv asf. plochy 80=80,000 [A]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</si>
  <si>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</si>
  <si>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</si>
  <si>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</si>
  <si>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</si>
  <si>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</si>
  <si>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</si>
  <si>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30</t>
  </si>
  <si>
    <t>3=3,000 [A]</t>
  </si>
  <si>
    <t>V4  2*0,125*80=20,000 [A] 
V11a  2*36*0,125=9,000 [B] 
Celkem: A+B=29,000 [C]</t>
  </si>
  <si>
    <t>91551</t>
  </si>
  <si>
    <t>VODOROVNÉ DOPRAVNÍ ZNAČENÍ - PŘEDEM PŘIPRAVENÉ SYMBOLY</t>
  </si>
  <si>
    <t>BUS   2*2=4,000 [A]</t>
  </si>
  <si>
    <t>položka zahrnuje:  
- dodání a pokládku předepsaného symbolu  
- zahrnuje předznačení a reflexní úpravu</t>
  </si>
  <si>
    <t>34</t>
  </si>
  <si>
    <t>101.5</t>
  </si>
  <si>
    <t>ÚSEK Č.5 - KM 0,486 - 0,757</t>
  </si>
  <si>
    <t>152,438*1,8=274,388 [A] 
čištění příkopů 137*0,25*1,8=61,650 [B] 
Celkem: A+B=336,038 [C]</t>
  </si>
  <si>
    <t>asf. vrstva tl. 200mm 
(271*2*1,5)*0,25*0,2=40,650 [A]</t>
  </si>
  <si>
    <t>1743=1 743,000 [A]</t>
  </si>
  <si>
    <t>dopojení navazujících živičných ploch 
67*0,04=2,680 [A]</t>
  </si>
  <si>
    <t>Sanace okrajů vozovky - předpoklad 25%  
čerpáno se souhlasem investora  
Odvoz a uložení na skládku dle dispozic zhotovitele</t>
  </si>
  <si>
    <t>odkop nevhodné zeminy v tl. 550mm 
203,25*0,55=111,788 [A] 
odkop zemní krajnice z nevhodné zeminy  
(271*2*0,3)*0,25=40,650 [B] 
Celkem: A+B=152,438 [C]</t>
  </si>
  <si>
    <t>6,5+11+8,4+13+6+20+6+13+16+16+15+12=142,900 [A]</t>
  </si>
  <si>
    <t>12931</t>
  </si>
  <si>
    <t>ČIŠTĚNÍ PŘÍKOPŮ OD NÁNOSU DO 0,25M3/M</t>
  </si>
  <si>
    <t>vč. odvozu a uložení na skládku dle dispozic zhotovitele</t>
  </si>
  <si>
    <t>137=137,000 [A]</t>
  </si>
  <si>
    <t>5*0,8*1,2=4,800 [A]</t>
  </si>
  <si>
    <t>152,438+34,25=186,688 [A]</t>
  </si>
  <si>
    <t>(271*2*0,3)*0,25=40,650 [A]</t>
  </si>
  <si>
    <t>(271*2*1,5)*0,25=203,250 [A]</t>
  </si>
  <si>
    <t>(271*2*1,5)*0,25*0,4=81,300 [A]</t>
  </si>
  <si>
    <t>203,25=203,250 [A]</t>
  </si>
  <si>
    <t>(536+242+244+297+424)*  (rozšíření)  1,05=1 830,150 [A]</t>
  </si>
  <si>
    <t>odměřeno v CAD   6,5+11+8,4+13+6+20+6+13+16+16+15+12=142,900 [A]</t>
  </si>
  <si>
    <t>1743*  (rozšíření)  1,05=1 830,150 [A]</t>
  </si>
  <si>
    <t>1743*  (rozšíření)  1,02=1 777,860 [A] 
dopojení živičných ploch 67=67,000 [B] 
Celkem: A+B=1 844,860 [C]</t>
  </si>
  <si>
    <t>(271*2*2)*0,25=271,000 [A]</t>
  </si>
  <si>
    <t>1743=1 743,000 [A] 
dopojení živičných ploch 67=67,000 [B] 
Celkem: A+B=1 810,000 [C]</t>
  </si>
  <si>
    <t>1743*  (rozšíření)  1,02=1 777,860 [A]</t>
  </si>
  <si>
    <t>0,577 - 0,607 0,2*30=6,000 [A] 
0,486 - 0,500 0,2*14=2,800 [B] 
Celkem: A+B=8,800 [C]</t>
  </si>
  <si>
    <t>dopojení na stáv asf. plochy 4,5+4,5+3+3+6+6=27,000 [A]</t>
  </si>
  <si>
    <t>89923</t>
  </si>
  <si>
    <t>VÝŠKOVÁ ÚPRAVA KRYCÍCH HRNCŮ</t>
  </si>
  <si>
    <t>8.1</t>
  </si>
  <si>
    <t>11=11,000 [A]</t>
  </si>
  <si>
    <t>V4  2*0,125*271+(18+25+21)*0,125=75,750 [A] 
V13  5=5,000 [B] 
Celkem: A+B=80,750 [C]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</si>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</sst>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SUM(C10:C15)</f>
      </c>
      <c s="1"/>
      <c s="1"/>
    </row>
    <row r="7" spans="1:5" ht="12.75" customHeight="1">
      <c r="A7" s="1"/>
      <c s="4" t="s">
        <v>4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102</v>
      </c>
      <c s="20" t="s">
        <v>103</v>
      </c>
      <c s="21">
        <f>'101.1'!I3</f>
      </c>
      <c s="21">
        <f>'101.1'!O2</f>
      </c>
      <c s="21">
        <f>C11+D11</f>
      </c>
    </row>
    <row r="12" spans="1:5" ht="12.75" customHeight="1">
      <c r="A12" s="20" t="s">
        <v>217</v>
      </c>
      <c s="20" t="s">
        <v>218</v>
      </c>
      <c s="21">
        <f>'101.2'!I3</f>
      </c>
      <c s="21">
        <f>'101.2'!O2</f>
      </c>
      <c s="21">
        <f>C12+D12</f>
      </c>
    </row>
    <row r="13" spans="1:5" ht="12.75" customHeight="1">
      <c r="A13" s="20" t="s">
        <v>244</v>
      </c>
      <c s="20" t="s">
        <v>245</v>
      </c>
      <c s="21">
        <f>'101.3'!I3</f>
      </c>
      <c s="21">
        <f>'101.3'!O2</f>
      </c>
      <c s="21">
        <f>C13+D13</f>
      </c>
    </row>
    <row r="14" spans="1:5" ht="12.75" customHeight="1">
      <c r="A14" s="20" t="s">
        <v>323</v>
      </c>
      <c s="20" t="s">
        <v>324</v>
      </c>
      <c s="21">
        <f>'101.4'!I3</f>
      </c>
      <c s="21">
        <f>'101.4'!O2</f>
      </c>
      <c s="21">
        <f>C14+D14</f>
      </c>
    </row>
    <row r="15" spans="1:5" ht="12.75" customHeight="1">
      <c r="A15" s="20" t="s">
        <v>372</v>
      </c>
      <c s="20" t="s">
        <v>373</v>
      </c>
      <c s="21">
        <f>'101.5'!I3</f>
      </c>
      <c s="21">
        <f>'101.5'!O2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50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44</v>
      </c>
      <c s="29" t="s">
        <v>57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51</v>
      </c>
      <c r="E19" s="37" t="s">
        <v>46</v>
      </c>
    </row>
    <row r="20" spans="1:5" ht="51">
      <c r="A20" t="s">
        <v>53</v>
      </c>
      <c r="E20" s="35" t="s">
        <v>60</v>
      </c>
    </row>
    <row r="21" spans="1:16" ht="12.75">
      <c r="A21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76.5">
      <c r="A22" s="34" t="s">
        <v>49</v>
      </c>
      <c r="E22" s="35" t="s">
        <v>63</v>
      </c>
    </row>
    <row r="23" spans="1:5" ht="12.75">
      <c r="A23" s="36" t="s">
        <v>51</v>
      </c>
      <c r="E23" s="37" t="s">
        <v>46</v>
      </c>
    </row>
    <row r="24" spans="1:5" ht="12.75">
      <c r="A24" t="s">
        <v>53</v>
      </c>
      <c r="E24" s="35" t="s">
        <v>64</v>
      </c>
    </row>
    <row r="25" spans="1:16" ht="12.75">
      <c r="A25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89.25">
      <c r="A26" s="34" t="s">
        <v>49</v>
      </c>
      <c r="E26" s="35" t="s">
        <v>67</v>
      </c>
    </row>
    <row r="27" spans="1:5" ht="12.75">
      <c r="A27" s="36" t="s">
        <v>51</v>
      </c>
      <c r="E27" s="37" t="s">
        <v>68</v>
      </c>
    </row>
    <row r="28" spans="1:5" ht="12.75">
      <c r="A28" t="s">
        <v>53</v>
      </c>
      <c r="E28" s="35" t="s">
        <v>64</v>
      </c>
    </row>
    <row r="29" spans="1:16" ht="12.75">
      <c r="A29" s="25" t="s">
        <v>44</v>
      </c>
      <c s="29" t="s">
        <v>69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72</v>
      </c>
    </row>
    <row r="31" spans="1:5" ht="12.75">
      <c r="A31" s="36" t="s">
        <v>51</v>
      </c>
      <c r="E31" s="37" t="s">
        <v>46</v>
      </c>
    </row>
    <row r="32" spans="1:5" ht="51">
      <c r="A32" t="s">
        <v>53</v>
      </c>
      <c r="E32" s="35" t="s">
        <v>73</v>
      </c>
    </row>
    <row r="33" spans="1:16" ht="12.75">
      <c r="A33" s="25" t="s">
        <v>44</v>
      </c>
      <c s="29" t="s">
        <v>34</v>
      </c>
      <c s="29" t="s">
        <v>70</v>
      </c>
      <c s="25" t="s">
        <v>28</v>
      </c>
      <c s="30" t="s">
        <v>71</v>
      </c>
      <c s="31" t="s">
        <v>74</v>
      </c>
      <c s="32">
        <v>0.757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75</v>
      </c>
    </row>
    <row r="35" spans="1:5" ht="25.5">
      <c r="A35" s="36" t="s">
        <v>51</v>
      </c>
      <c r="E35" s="37" t="s">
        <v>76</v>
      </c>
    </row>
    <row r="36" spans="1:5" ht="12.75">
      <c r="A36" t="s">
        <v>53</v>
      </c>
      <c r="E36" s="35" t="s">
        <v>77</v>
      </c>
    </row>
    <row r="37" spans="1:16" ht="12.75">
      <c r="A37" s="25" t="s">
        <v>44</v>
      </c>
      <c s="29" t="s">
        <v>36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80</v>
      </c>
    </row>
    <row r="39" spans="1:5" ht="12.75">
      <c r="A39" s="36" t="s">
        <v>51</v>
      </c>
      <c r="E39" s="37" t="s">
        <v>46</v>
      </c>
    </row>
    <row r="40" spans="1:5" ht="51">
      <c r="A40" t="s">
        <v>53</v>
      </c>
      <c r="E40" s="35" t="s">
        <v>73</v>
      </c>
    </row>
    <row r="41" spans="1:16" ht="12.75">
      <c r="A41" s="25" t="s">
        <v>44</v>
      </c>
      <c s="29" t="s">
        <v>81</v>
      </c>
      <c s="29" t="s">
        <v>82</v>
      </c>
      <c s="25" t="s">
        <v>46</v>
      </c>
      <c s="30" t="s">
        <v>83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51</v>
      </c>
      <c r="E43" s="37" t="s">
        <v>84</v>
      </c>
    </row>
    <row r="44" spans="1:5" ht="12.75">
      <c r="A44" t="s">
        <v>53</v>
      </c>
      <c r="E44" s="35" t="s">
        <v>77</v>
      </c>
    </row>
    <row r="45" spans="1:16" ht="12.75">
      <c r="A45" s="25" t="s">
        <v>44</v>
      </c>
      <c s="29" t="s">
        <v>85</v>
      </c>
      <c s="29" t="s">
        <v>86</v>
      </c>
      <c s="25" t="s">
        <v>46</v>
      </c>
      <c s="30" t="s">
        <v>87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46</v>
      </c>
    </row>
    <row r="47" spans="1:5" ht="12.75">
      <c r="A47" s="36" t="s">
        <v>51</v>
      </c>
      <c r="E47" s="37" t="s">
        <v>46</v>
      </c>
    </row>
    <row r="48" spans="1:5" ht="102">
      <c r="A48" t="s">
        <v>53</v>
      </c>
      <c r="E48" s="35" t="s">
        <v>88</v>
      </c>
    </row>
    <row r="49" spans="1:16" ht="12.75">
      <c r="A49" s="25" t="s">
        <v>44</v>
      </c>
      <c s="29" t="s">
        <v>39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91</v>
      </c>
    </row>
    <row r="51" spans="1:5" ht="12.75">
      <c r="A51" s="36" t="s">
        <v>51</v>
      </c>
      <c r="E51" s="37" t="s">
        <v>46</v>
      </c>
    </row>
    <row r="52" spans="1:5" ht="89.25">
      <c r="A52" t="s">
        <v>53</v>
      </c>
      <c r="E52" s="35" t="s">
        <v>92</v>
      </c>
    </row>
    <row r="53" spans="1:16" ht="12.75">
      <c r="A53" s="25" t="s">
        <v>44</v>
      </c>
      <c s="29" t="s">
        <v>41</v>
      </c>
      <c s="29" t="s">
        <v>93</v>
      </c>
      <c s="25" t="s">
        <v>46</v>
      </c>
      <c s="30" t="s">
        <v>94</v>
      </c>
      <c s="31" t="s">
        <v>95</v>
      </c>
      <c s="32">
        <v>1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96</v>
      </c>
    </row>
    <row r="55" spans="1:5" ht="12.75">
      <c r="A55" s="36" t="s">
        <v>51</v>
      </c>
      <c r="E55" s="37" t="s">
        <v>46</v>
      </c>
    </row>
    <row r="56" spans="1:5" ht="76.5">
      <c r="A56" t="s">
        <v>53</v>
      </c>
      <c r="E56" s="35" t="s">
        <v>97</v>
      </c>
    </row>
    <row r="57" spans="1:16" ht="12.75">
      <c r="A57" s="25" t="s">
        <v>44</v>
      </c>
      <c s="29" t="s">
        <v>98</v>
      </c>
      <c s="29" t="s">
        <v>99</v>
      </c>
      <c s="25" t="s">
        <v>100</v>
      </c>
      <c s="30" t="s">
        <v>101</v>
      </c>
      <c s="31" t="s">
        <v>48</v>
      </c>
      <c s="32">
        <v>1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12.75">
      <c r="A58" s="34" t="s">
        <v>49</v>
      </c>
      <c r="E58" s="35" t="s">
        <v>50</v>
      </c>
    </row>
    <row r="59" spans="1:5" ht="12.75">
      <c r="A59" s="36" t="s">
        <v>51</v>
      </c>
      <c r="E59" s="37" t="s">
        <v>68</v>
      </c>
    </row>
    <row r="60" spans="1:5" ht="12.75">
      <c r="A60" t="s">
        <v>53</v>
      </c>
      <c r="E60" s="35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0+O8+O13+O46+O91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102</v>
      </c>
      <c s="38">
        <f>0+I8+I13+I46+I91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102</v>
      </c>
      <c s="6"/>
      <c s="18" t="s">
        <v>103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44</v>
      </c>
      <c s="29" t="s">
        <v>28</v>
      </c>
      <c s="29" t="s">
        <v>104</v>
      </c>
      <c s="25" t="s">
        <v>46</v>
      </c>
      <c s="30" t="s">
        <v>105</v>
      </c>
      <c s="31" t="s">
        <v>106</v>
      </c>
      <c s="32">
        <v>183.6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107</v>
      </c>
    </row>
    <row r="12" spans="1:5" ht="140.25">
      <c r="A12" t="s">
        <v>53</v>
      </c>
      <c r="E12" s="35" t="s">
        <v>108</v>
      </c>
    </row>
    <row r="13" spans="1:18" ht="12.75" customHeight="1">
      <c r="A13" s="6" t="s">
        <v>42</v>
      </c>
      <c s="6"/>
      <c s="40" t="s">
        <v>28</v>
      </c>
      <c s="6"/>
      <c s="27" t="s">
        <v>109</v>
      </c>
      <c s="6"/>
      <c s="6"/>
      <c s="6"/>
      <c s="41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25" t="s">
        <v>44</v>
      </c>
      <c s="29" t="s">
        <v>22</v>
      </c>
      <c s="29" t="s">
        <v>110</v>
      </c>
      <c s="25" t="s">
        <v>46</v>
      </c>
      <c s="30" t="s">
        <v>111</v>
      </c>
      <c s="31" t="s">
        <v>112</v>
      </c>
      <c s="32">
        <v>27.75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25.5">
      <c r="A15" s="34" t="s">
        <v>49</v>
      </c>
      <c r="E15" s="35" t="s">
        <v>113</v>
      </c>
    </row>
    <row r="16" spans="1:5" ht="25.5">
      <c r="A16" s="36" t="s">
        <v>51</v>
      </c>
      <c r="E16" s="37" t="s">
        <v>114</v>
      </c>
    </row>
    <row r="17" spans="1:5" ht="63.75">
      <c r="A17" t="s">
        <v>53</v>
      </c>
      <c r="E17" s="35" t="s">
        <v>115</v>
      </c>
    </row>
    <row r="18" spans="1:16" ht="12.75">
      <c r="A18" s="25" t="s">
        <v>44</v>
      </c>
      <c s="29" t="s">
        <v>21</v>
      </c>
      <c s="29" t="s">
        <v>116</v>
      </c>
      <c s="25" t="s">
        <v>46</v>
      </c>
      <c s="30" t="s">
        <v>117</v>
      </c>
      <c s="31" t="s">
        <v>118</v>
      </c>
      <c s="32">
        <v>988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119</v>
      </c>
    </row>
    <row r="20" spans="1:5" ht="12.75">
      <c r="A20" s="36" t="s">
        <v>51</v>
      </c>
      <c r="E20" s="37" t="s">
        <v>120</v>
      </c>
    </row>
    <row r="21" spans="1:5" ht="12.75">
      <c r="A21" t="s">
        <v>53</v>
      </c>
      <c r="E21" s="35" t="s">
        <v>121</v>
      </c>
    </row>
    <row r="22" spans="1:16" ht="12.75">
      <c r="A22" s="25" t="s">
        <v>44</v>
      </c>
      <c s="29" t="s">
        <v>32</v>
      </c>
      <c s="29" t="s">
        <v>122</v>
      </c>
      <c s="25" t="s">
        <v>46</v>
      </c>
      <c s="30" t="s">
        <v>123</v>
      </c>
      <c s="31" t="s">
        <v>112</v>
      </c>
      <c s="32">
        <v>0.36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124</v>
      </c>
    </row>
    <row r="24" spans="1:5" ht="25.5">
      <c r="A24" s="36" t="s">
        <v>51</v>
      </c>
      <c r="E24" s="37" t="s">
        <v>125</v>
      </c>
    </row>
    <row r="25" spans="1:5" ht="63.75">
      <c r="A25" t="s">
        <v>53</v>
      </c>
      <c r="E25" s="35" t="s">
        <v>115</v>
      </c>
    </row>
    <row r="26" spans="1:16" ht="12.75">
      <c r="A26" s="25" t="s">
        <v>44</v>
      </c>
      <c s="29" t="s">
        <v>34</v>
      </c>
      <c s="29" t="s">
        <v>126</v>
      </c>
      <c s="25" t="s">
        <v>46</v>
      </c>
      <c s="30" t="s">
        <v>127</v>
      </c>
      <c s="31" t="s">
        <v>112</v>
      </c>
      <c s="32">
        <v>102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38.25">
      <c r="A27" s="34" t="s">
        <v>49</v>
      </c>
      <c r="E27" s="35" t="s">
        <v>128</v>
      </c>
    </row>
    <row r="28" spans="1:5" ht="76.5">
      <c r="A28" s="36" t="s">
        <v>51</v>
      </c>
      <c r="E28" s="37" t="s">
        <v>129</v>
      </c>
    </row>
    <row r="29" spans="1:5" ht="369.75">
      <c r="A29" t="s">
        <v>53</v>
      </c>
      <c r="E29" s="35" t="s">
        <v>130</v>
      </c>
    </row>
    <row r="30" spans="1:16" ht="12.75">
      <c r="A30" s="25" t="s">
        <v>44</v>
      </c>
      <c s="29" t="s">
        <v>36</v>
      </c>
      <c s="29" t="s">
        <v>131</v>
      </c>
      <c s="25" t="s">
        <v>46</v>
      </c>
      <c s="30" t="s">
        <v>132</v>
      </c>
      <c s="31" t="s">
        <v>118</v>
      </c>
      <c s="32">
        <v>167.5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51</v>
      </c>
      <c r="E32" s="37" t="s">
        <v>133</v>
      </c>
    </row>
    <row r="33" spans="1:5" ht="63.75">
      <c r="A33" t="s">
        <v>53</v>
      </c>
      <c r="E33" s="35" t="s">
        <v>134</v>
      </c>
    </row>
    <row r="34" spans="1:16" ht="12.75">
      <c r="A34" s="25" t="s">
        <v>44</v>
      </c>
      <c s="29" t="s">
        <v>85</v>
      </c>
      <c s="29" t="s">
        <v>135</v>
      </c>
      <c s="25" t="s">
        <v>46</v>
      </c>
      <c s="30" t="s">
        <v>136</v>
      </c>
      <c s="31" t="s">
        <v>112</v>
      </c>
      <c s="32">
        <v>102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51</v>
      </c>
      <c r="E36" s="37" t="s">
        <v>137</v>
      </c>
    </row>
    <row r="37" spans="1:5" ht="191.25">
      <c r="A37" t="s">
        <v>53</v>
      </c>
      <c r="E37" s="35" t="s">
        <v>138</v>
      </c>
    </row>
    <row r="38" spans="1:16" ht="12.75">
      <c r="A38" s="25" t="s">
        <v>44</v>
      </c>
      <c s="29" t="s">
        <v>81</v>
      </c>
      <c s="29" t="s">
        <v>139</v>
      </c>
      <c s="25" t="s">
        <v>46</v>
      </c>
      <c s="30" t="s">
        <v>140</v>
      </c>
      <c s="31" t="s">
        <v>112</v>
      </c>
      <c s="32">
        <v>27.75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113</v>
      </c>
    </row>
    <row r="40" spans="1:5" ht="12.75">
      <c r="A40" s="36" t="s">
        <v>51</v>
      </c>
      <c r="E40" s="37" t="s">
        <v>141</v>
      </c>
    </row>
    <row r="41" spans="1:5" ht="242.25">
      <c r="A41" t="s">
        <v>53</v>
      </c>
      <c r="E41" s="35" t="s">
        <v>142</v>
      </c>
    </row>
    <row r="42" spans="1:16" ht="12.75">
      <c r="A42" s="25" t="s">
        <v>44</v>
      </c>
      <c s="29" t="s">
        <v>39</v>
      </c>
      <c s="29" t="s">
        <v>143</v>
      </c>
      <c s="25" t="s">
        <v>46</v>
      </c>
      <c s="30" t="s">
        <v>144</v>
      </c>
      <c s="31" t="s">
        <v>118</v>
      </c>
      <c s="32">
        <v>138.75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25.5">
      <c r="A43" s="34" t="s">
        <v>49</v>
      </c>
      <c r="E43" s="35" t="s">
        <v>113</v>
      </c>
    </row>
    <row r="44" spans="1:5" ht="12.75">
      <c r="A44" s="36" t="s">
        <v>51</v>
      </c>
      <c r="E44" s="37" t="s">
        <v>145</v>
      </c>
    </row>
    <row r="45" spans="1:5" ht="25.5">
      <c r="A45" t="s">
        <v>53</v>
      </c>
      <c r="E45" s="35" t="s">
        <v>146</v>
      </c>
    </row>
    <row r="46" spans="1:18" ht="12.75" customHeight="1">
      <c r="A46" s="6" t="s">
        <v>42</v>
      </c>
      <c s="6"/>
      <c s="40" t="s">
        <v>34</v>
      </c>
      <c s="6"/>
      <c s="27" t="s">
        <v>147</v>
      </c>
      <c s="6"/>
      <c s="6"/>
      <c s="6"/>
      <c s="41">
        <f>0+Q46</f>
      </c>
      <c r="O46">
        <f>0+R46</f>
      </c>
      <c r="Q46">
        <f>0+I47+I51+I55+I59+I63+I67+I71+I75+I79+I83+I87</f>
      </c>
      <c>
        <f>0+O47+O51+O55+O59+O63+O67+O71+O75+O79+O83+O87</f>
      </c>
    </row>
    <row r="47" spans="1:16" ht="12.75">
      <c r="A47" s="25" t="s">
        <v>44</v>
      </c>
      <c s="29" t="s">
        <v>41</v>
      </c>
      <c s="29" t="s">
        <v>148</v>
      </c>
      <c s="25" t="s">
        <v>46</v>
      </c>
      <c s="30" t="s">
        <v>149</v>
      </c>
      <c s="31" t="s">
        <v>112</v>
      </c>
      <c s="32">
        <v>55.5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38.25">
      <c r="A48" s="34" t="s">
        <v>49</v>
      </c>
      <c r="E48" s="35" t="s">
        <v>150</v>
      </c>
    </row>
    <row r="49" spans="1:5" ht="12.75">
      <c r="A49" s="36" t="s">
        <v>51</v>
      </c>
      <c r="E49" s="37" t="s">
        <v>151</v>
      </c>
    </row>
    <row r="50" spans="1:5" ht="51">
      <c r="A50" t="s">
        <v>53</v>
      </c>
      <c r="E50" s="35" t="s">
        <v>152</v>
      </c>
    </row>
    <row r="51" spans="1:16" ht="12.75">
      <c r="A51" s="25" t="s">
        <v>44</v>
      </c>
      <c s="29" t="s">
        <v>153</v>
      </c>
      <c s="29" t="s">
        <v>154</v>
      </c>
      <c s="25" t="s">
        <v>46</v>
      </c>
      <c s="30" t="s">
        <v>155</v>
      </c>
      <c s="31" t="s">
        <v>118</v>
      </c>
      <c s="32">
        <v>138.75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25.5">
      <c r="A52" s="34" t="s">
        <v>49</v>
      </c>
      <c r="E52" s="35" t="s">
        <v>113</v>
      </c>
    </row>
    <row r="53" spans="1:5" ht="12.75">
      <c r="A53" s="36" t="s">
        <v>51</v>
      </c>
      <c r="E53" s="37" t="s">
        <v>145</v>
      </c>
    </row>
    <row r="54" spans="1:5" ht="51">
      <c r="A54" t="s">
        <v>53</v>
      </c>
      <c r="E54" s="35" t="s">
        <v>152</v>
      </c>
    </row>
    <row r="55" spans="1:16" ht="12.75">
      <c r="A55" s="25" t="s">
        <v>44</v>
      </c>
      <c s="29" t="s">
        <v>98</v>
      </c>
      <c s="29" t="s">
        <v>156</v>
      </c>
      <c s="25" t="s">
        <v>46</v>
      </c>
      <c s="30" t="s">
        <v>157</v>
      </c>
      <c s="31" t="s">
        <v>118</v>
      </c>
      <c s="32">
        <v>138.75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113</v>
      </c>
    </row>
    <row r="57" spans="1:5" ht="12.75">
      <c r="A57" s="36" t="s">
        <v>51</v>
      </c>
      <c r="E57" s="37" t="s">
        <v>158</v>
      </c>
    </row>
    <row r="58" spans="1:5" ht="102">
      <c r="A58" t="s">
        <v>53</v>
      </c>
      <c r="E58" s="35" t="s">
        <v>159</v>
      </c>
    </row>
    <row r="59" spans="1:16" ht="12.75">
      <c r="A59" s="25" t="s">
        <v>44</v>
      </c>
      <c s="29" t="s">
        <v>57</v>
      </c>
      <c s="29" t="s">
        <v>160</v>
      </c>
      <c s="25" t="s">
        <v>46</v>
      </c>
      <c s="30" t="s">
        <v>161</v>
      </c>
      <c s="31" t="s">
        <v>118</v>
      </c>
      <c s="32">
        <v>1037.4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162</v>
      </c>
    </row>
    <row r="61" spans="1:5" ht="12.75">
      <c r="A61" s="36" t="s">
        <v>51</v>
      </c>
      <c r="E61" s="37" t="s">
        <v>163</v>
      </c>
    </row>
    <row r="62" spans="1:5" ht="76.5">
      <c r="A62" t="s">
        <v>53</v>
      </c>
      <c r="E62" s="35" t="s">
        <v>164</v>
      </c>
    </row>
    <row r="63" spans="1:16" ht="12.75">
      <c r="A63" s="25" t="s">
        <v>44</v>
      </c>
      <c s="29" t="s">
        <v>69</v>
      </c>
      <c s="29" t="s">
        <v>165</v>
      </c>
      <c s="25" t="s">
        <v>46</v>
      </c>
      <c s="30" t="s">
        <v>166</v>
      </c>
      <c s="31" t="s">
        <v>118</v>
      </c>
      <c s="32">
        <v>167.5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12.75">
      <c r="A64" s="34" t="s">
        <v>49</v>
      </c>
      <c r="E64" s="35" t="s">
        <v>167</v>
      </c>
    </row>
    <row r="65" spans="1:5" ht="12.75">
      <c r="A65" s="36" t="s">
        <v>51</v>
      </c>
      <c r="E65" s="37" t="s">
        <v>168</v>
      </c>
    </row>
    <row r="66" spans="1:5" ht="38.25">
      <c r="A66" t="s">
        <v>53</v>
      </c>
      <c r="E66" s="35" t="s">
        <v>169</v>
      </c>
    </row>
    <row r="67" spans="1:16" ht="12.75">
      <c r="A67" s="25" t="s">
        <v>44</v>
      </c>
      <c s="29" t="s">
        <v>170</v>
      </c>
      <c s="29" t="s">
        <v>171</v>
      </c>
      <c s="25" t="s">
        <v>46</v>
      </c>
      <c s="30" t="s">
        <v>172</v>
      </c>
      <c s="31" t="s">
        <v>118</v>
      </c>
      <c s="32">
        <v>1037.4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51</v>
      </c>
      <c r="E69" s="37" t="s">
        <v>173</v>
      </c>
    </row>
    <row r="70" spans="1:5" ht="51">
      <c r="A70" t="s">
        <v>53</v>
      </c>
      <c r="E70" s="35" t="s">
        <v>174</v>
      </c>
    </row>
    <row r="71" spans="1:16" ht="12.75">
      <c r="A71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118</v>
      </c>
      <c s="32">
        <v>1016.76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12.75">
      <c r="A72" s="34" t="s">
        <v>49</v>
      </c>
      <c r="E72" s="35" t="s">
        <v>178</v>
      </c>
    </row>
    <row r="73" spans="1:5" ht="51">
      <c r="A73" s="36" t="s">
        <v>51</v>
      </c>
      <c r="E73" s="37" t="s">
        <v>179</v>
      </c>
    </row>
    <row r="74" spans="1:5" ht="51">
      <c r="A74" t="s">
        <v>53</v>
      </c>
      <c r="E74" s="35" t="s">
        <v>174</v>
      </c>
    </row>
    <row r="75" spans="1:16" ht="12.75">
      <c r="A75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118</v>
      </c>
      <c s="32">
        <v>185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51">
      <c r="A76" s="34" t="s">
        <v>49</v>
      </c>
      <c r="E76" s="35" t="s">
        <v>183</v>
      </c>
    </row>
    <row r="77" spans="1:5" ht="12.75">
      <c r="A77" s="36" t="s">
        <v>51</v>
      </c>
      <c r="E77" s="37" t="s">
        <v>184</v>
      </c>
    </row>
    <row r="78" spans="1:5" ht="51">
      <c r="A78" t="s">
        <v>53</v>
      </c>
      <c r="E78" s="35" t="s">
        <v>185</v>
      </c>
    </row>
    <row r="79" spans="1:16" ht="12.75">
      <c r="A79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118</v>
      </c>
      <c s="32">
        <v>997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189</v>
      </c>
    </row>
    <row r="81" spans="1:5" ht="51">
      <c r="A81" s="36" t="s">
        <v>51</v>
      </c>
      <c r="E81" s="37" t="s">
        <v>190</v>
      </c>
    </row>
    <row r="82" spans="1:5" ht="140.25">
      <c r="A82" t="s">
        <v>53</v>
      </c>
      <c r="E82" s="35" t="s">
        <v>191</v>
      </c>
    </row>
    <row r="83" spans="1:16" ht="12.75">
      <c r="A83" s="25" t="s">
        <v>44</v>
      </c>
      <c s="29" t="s">
        <v>192</v>
      </c>
      <c s="29" t="s">
        <v>193</v>
      </c>
      <c s="25" t="s">
        <v>46</v>
      </c>
      <c s="30" t="s">
        <v>194</v>
      </c>
      <c s="31" t="s">
        <v>118</v>
      </c>
      <c s="32">
        <v>1007.76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12.75">
      <c r="A85" s="36" t="s">
        <v>51</v>
      </c>
      <c r="E85" s="37" t="s">
        <v>195</v>
      </c>
    </row>
    <row r="86" spans="1:5" ht="140.25">
      <c r="A86" t="s">
        <v>53</v>
      </c>
      <c r="E86" s="35" t="s">
        <v>191</v>
      </c>
    </row>
    <row r="87" spans="1:16" ht="12.75">
      <c r="A87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199</v>
      </c>
      <c s="32">
        <v>6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46</v>
      </c>
    </row>
    <row r="89" spans="1:5" ht="12.75">
      <c r="A89" s="36" t="s">
        <v>51</v>
      </c>
      <c r="E89" s="37" t="s">
        <v>200</v>
      </c>
    </row>
    <row r="90" spans="1:5" ht="38.25">
      <c r="A90" t="s">
        <v>53</v>
      </c>
      <c r="E90" s="35" t="s">
        <v>201</v>
      </c>
    </row>
    <row r="91" spans="1:18" ht="12.75" customHeight="1">
      <c r="A91" s="6" t="s">
        <v>42</v>
      </c>
      <c s="6"/>
      <c s="40" t="s">
        <v>39</v>
      </c>
      <c s="6"/>
      <c s="27" t="s">
        <v>202</v>
      </c>
      <c s="6"/>
      <c s="6"/>
      <c s="6"/>
      <c s="41">
        <f>0+Q91</f>
      </c>
      <c r="O91">
        <f>0+R91</f>
      </c>
      <c r="Q91">
        <f>0+I92+I96+I100</f>
      </c>
      <c>
        <f>0+O92+O96+O100</f>
      </c>
    </row>
    <row r="92" spans="1:16" ht="12.75">
      <c r="A92" s="25" t="s">
        <v>44</v>
      </c>
      <c s="29" t="s">
        <v>203</v>
      </c>
      <c s="29" t="s">
        <v>204</v>
      </c>
      <c s="25" t="s">
        <v>46</v>
      </c>
      <c s="30" t="s">
        <v>205</v>
      </c>
      <c s="31" t="s">
        <v>95</v>
      </c>
      <c s="32">
        <v>7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12.75">
      <c r="A94" s="36" t="s">
        <v>51</v>
      </c>
      <c r="E94" s="37" t="s">
        <v>206</v>
      </c>
    </row>
    <row r="95" spans="1:5" ht="51">
      <c r="A95" t="s">
        <v>53</v>
      </c>
      <c r="E95" s="35" t="s">
        <v>207</v>
      </c>
    </row>
    <row r="96" spans="1:16" ht="25.5">
      <c r="A96" s="25" t="s">
        <v>44</v>
      </c>
      <c s="29" t="s">
        <v>208</v>
      </c>
      <c s="29" t="s">
        <v>209</v>
      </c>
      <c s="25" t="s">
        <v>46</v>
      </c>
      <c s="30" t="s">
        <v>210</v>
      </c>
      <c s="31" t="s">
        <v>118</v>
      </c>
      <c s="32">
        <v>46.25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46</v>
      </c>
    </row>
    <row r="98" spans="1:5" ht="12.75">
      <c r="A98" s="36" t="s">
        <v>51</v>
      </c>
      <c r="E98" s="37" t="s">
        <v>211</v>
      </c>
    </row>
    <row r="99" spans="1:5" ht="38.25">
      <c r="A99" t="s">
        <v>53</v>
      </c>
      <c r="E99" s="35" t="s">
        <v>212</v>
      </c>
    </row>
    <row r="100" spans="1:16" ht="12.75">
      <c r="A100" s="25" t="s">
        <v>44</v>
      </c>
      <c s="29" t="s">
        <v>213</v>
      </c>
      <c s="29" t="s">
        <v>214</v>
      </c>
      <c s="25" t="s">
        <v>46</v>
      </c>
      <c s="30" t="s">
        <v>215</v>
      </c>
      <c s="31" t="s">
        <v>199</v>
      </c>
      <c s="32">
        <v>6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46</v>
      </c>
    </row>
    <row r="102" spans="1:5" ht="12.75">
      <c r="A102" s="36" t="s">
        <v>51</v>
      </c>
      <c r="E102" s="37" t="s">
        <v>200</v>
      </c>
    </row>
    <row r="103" spans="1:5" ht="25.5">
      <c r="A103" t="s">
        <v>53</v>
      </c>
      <c r="E103" s="35" t="s">
        <v>216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0+O8+O13+O46+O87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217</v>
      </c>
      <c s="38">
        <f>0+I8+I13+I46+I87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217</v>
      </c>
      <c s="6"/>
      <c s="18" t="s">
        <v>218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44</v>
      </c>
      <c s="29" t="s">
        <v>203</v>
      </c>
      <c s="29" t="s">
        <v>104</v>
      </c>
      <c s="25" t="s">
        <v>46</v>
      </c>
      <c s="30" t="s">
        <v>219</v>
      </c>
      <c s="31" t="s">
        <v>106</v>
      </c>
      <c s="32">
        <v>75.6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220</v>
      </c>
    </row>
    <row r="12" spans="1:5" ht="140.25">
      <c r="A12" t="s">
        <v>53</v>
      </c>
      <c r="E12" s="35" t="s">
        <v>221</v>
      </c>
    </row>
    <row r="13" spans="1:18" ht="12.75" customHeight="1">
      <c r="A13" s="6" t="s">
        <v>42</v>
      </c>
      <c s="6"/>
      <c s="40" t="s">
        <v>28</v>
      </c>
      <c s="6"/>
      <c s="27" t="s">
        <v>109</v>
      </c>
      <c s="6"/>
      <c s="6"/>
      <c s="6"/>
      <c s="41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5" t="s">
        <v>44</v>
      </c>
      <c s="29" t="s">
        <v>28</v>
      </c>
      <c s="29" t="s">
        <v>222</v>
      </c>
      <c s="25" t="s">
        <v>46</v>
      </c>
      <c s="30" t="s">
        <v>223</v>
      </c>
      <c s="31" t="s">
        <v>224</v>
      </c>
      <c s="32">
        <v>134.784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225</v>
      </c>
    </row>
    <row r="16" spans="1:5" ht="12.75">
      <c r="A16" s="36" t="s">
        <v>51</v>
      </c>
      <c r="E16" s="37" t="s">
        <v>226</v>
      </c>
    </row>
    <row r="17" spans="1:5" ht="25.5">
      <c r="A17" t="s">
        <v>53</v>
      </c>
      <c r="E17" s="35" t="s">
        <v>227</v>
      </c>
    </row>
    <row r="18" spans="1:16" ht="12.75">
      <c r="A18" s="25" t="s">
        <v>44</v>
      </c>
      <c s="29" t="s">
        <v>22</v>
      </c>
      <c s="29" t="s">
        <v>110</v>
      </c>
      <c s="25" t="s">
        <v>46</v>
      </c>
      <c s="30" t="s">
        <v>111</v>
      </c>
      <c s="31" t="s">
        <v>112</v>
      </c>
      <c s="32">
        <v>9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25.5">
      <c r="A19" s="34" t="s">
        <v>49</v>
      </c>
      <c r="E19" s="35" t="s">
        <v>113</v>
      </c>
    </row>
    <row r="20" spans="1:5" ht="25.5">
      <c r="A20" s="36" t="s">
        <v>51</v>
      </c>
      <c r="E20" s="37" t="s">
        <v>228</v>
      </c>
    </row>
    <row r="21" spans="1:5" ht="63.75">
      <c r="A21" t="s">
        <v>53</v>
      </c>
      <c r="E21" s="35" t="s">
        <v>115</v>
      </c>
    </row>
    <row r="22" spans="1:16" ht="12.75">
      <c r="A22" s="25" t="s">
        <v>44</v>
      </c>
      <c s="29" t="s">
        <v>21</v>
      </c>
      <c s="29" t="s">
        <v>116</v>
      </c>
      <c s="25" t="s">
        <v>46</v>
      </c>
      <c s="30" t="s">
        <v>117</v>
      </c>
      <c s="31" t="s">
        <v>118</v>
      </c>
      <c s="32">
        <v>312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229</v>
      </c>
    </row>
    <row r="24" spans="1:5" ht="12.75">
      <c r="A24" s="36" t="s">
        <v>51</v>
      </c>
      <c r="E24" s="37" t="s">
        <v>230</v>
      </c>
    </row>
    <row r="25" spans="1:5" ht="12.75">
      <c r="A25" t="s">
        <v>53</v>
      </c>
      <c r="E25" s="35" t="s">
        <v>121</v>
      </c>
    </row>
    <row r="26" spans="1:16" ht="12.75">
      <c r="A26" s="25" t="s">
        <v>44</v>
      </c>
      <c s="29" t="s">
        <v>32</v>
      </c>
      <c s="29" t="s">
        <v>126</v>
      </c>
      <c s="25" t="s">
        <v>46</v>
      </c>
      <c s="30" t="s">
        <v>127</v>
      </c>
      <c s="31" t="s">
        <v>112</v>
      </c>
      <c s="32">
        <v>42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38.25">
      <c r="A27" s="34" t="s">
        <v>49</v>
      </c>
      <c r="E27" s="35" t="s">
        <v>128</v>
      </c>
    </row>
    <row r="28" spans="1:5" ht="76.5">
      <c r="A28" s="36" t="s">
        <v>51</v>
      </c>
      <c r="E28" s="37" t="s">
        <v>231</v>
      </c>
    </row>
    <row r="29" spans="1:5" ht="369.75">
      <c r="A29" t="s">
        <v>53</v>
      </c>
      <c r="E29" s="35" t="s">
        <v>130</v>
      </c>
    </row>
    <row r="30" spans="1:16" ht="12.75">
      <c r="A30" s="25" t="s">
        <v>44</v>
      </c>
      <c s="29" t="s">
        <v>34</v>
      </c>
      <c s="29" t="s">
        <v>131</v>
      </c>
      <c s="25" t="s">
        <v>46</v>
      </c>
      <c s="30" t="s">
        <v>132</v>
      </c>
      <c s="31" t="s">
        <v>118</v>
      </c>
      <c s="32">
        <v>26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51</v>
      </c>
      <c r="E32" s="37" t="s">
        <v>232</v>
      </c>
    </row>
    <row r="33" spans="1:5" ht="63.75">
      <c r="A33" t="s">
        <v>53</v>
      </c>
      <c r="E33" s="35" t="s">
        <v>134</v>
      </c>
    </row>
    <row r="34" spans="1:16" ht="12.75">
      <c r="A34" s="25" t="s">
        <v>44</v>
      </c>
      <c s="29" t="s">
        <v>36</v>
      </c>
      <c s="29" t="s">
        <v>135</v>
      </c>
      <c s="25" t="s">
        <v>46</v>
      </c>
      <c s="30" t="s">
        <v>136</v>
      </c>
      <c s="31" t="s">
        <v>112</v>
      </c>
      <c s="32">
        <v>42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51</v>
      </c>
      <c r="E36" s="37" t="s">
        <v>233</v>
      </c>
    </row>
    <row r="37" spans="1:5" ht="191.25">
      <c r="A37" t="s">
        <v>53</v>
      </c>
      <c r="E37" s="35" t="s">
        <v>138</v>
      </c>
    </row>
    <row r="38" spans="1:16" ht="12.75">
      <c r="A38" s="25" t="s">
        <v>44</v>
      </c>
      <c s="29" t="s">
        <v>85</v>
      </c>
      <c s="29" t="s">
        <v>139</v>
      </c>
      <c s="25" t="s">
        <v>46</v>
      </c>
      <c s="30" t="s">
        <v>140</v>
      </c>
      <c s="31" t="s">
        <v>112</v>
      </c>
      <c s="32">
        <v>9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113</v>
      </c>
    </row>
    <row r="40" spans="1:5" ht="12.75">
      <c r="A40" s="36" t="s">
        <v>51</v>
      </c>
      <c r="E40" s="37" t="s">
        <v>234</v>
      </c>
    </row>
    <row r="41" spans="1:5" ht="242.25">
      <c r="A41" t="s">
        <v>53</v>
      </c>
      <c r="E41" s="35" t="s">
        <v>142</v>
      </c>
    </row>
    <row r="42" spans="1:16" ht="12.75">
      <c r="A42" s="25" t="s">
        <v>44</v>
      </c>
      <c s="29" t="s">
        <v>81</v>
      </c>
      <c s="29" t="s">
        <v>143</v>
      </c>
      <c s="25" t="s">
        <v>46</v>
      </c>
      <c s="30" t="s">
        <v>144</v>
      </c>
      <c s="31" t="s">
        <v>118</v>
      </c>
      <c s="32">
        <v>45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25.5">
      <c r="A43" s="34" t="s">
        <v>49</v>
      </c>
      <c r="E43" s="35" t="s">
        <v>113</v>
      </c>
    </row>
    <row r="44" spans="1:5" ht="12.75">
      <c r="A44" s="36" t="s">
        <v>51</v>
      </c>
      <c r="E44" s="37" t="s">
        <v>235</v>
      </c>
    </row>
    <row r="45" spans="1:5" ht="25.5">
      <c r="A45" t="s">
        <v>53</v>
      </c>
      <c r="E45" s="35" t="s">
        <v>146</v>
      </c>
    </row>
    <row r="46" spans="1:18" ht="12.75" customHeight="1">
      <c r="A46" s="6" t="s">
        <v>42</v>
      </c>
      <c s="6"/>
      <c s="40" t="s">
        <v>34</v>
      </c>
      <c s="6"/>
      <c s="27" t="s">
        <v>147</v>
      </c>
      <c s="6"/>
      <c s="6"/>
      <c s="6"/>
      <c s="41">
        <f>0+Q46</f>
      </c>
      <c r="O46">
        <f>0+R46</f>
      </c>
      <c r="Q46">
        <f>0+I47+I51+I55+I59+I63+I67+I71+I75+I79+I83</f>
      </c>
      <c>
        <f>0+O47+O51+O55+O59+O63+O67+O71+O75+O79+O83</f>
      </c>
    </row>
    <row r="47" spans="1:16" ht="12.75">
      <c r="A47" s="25" t="s">
        <v>44</v>
      </c>
      <c s="29" t="s">
        <v>39</v>
      </c>
      <c s="29" t="s">
        <v>148</v>
      </c>
      <c s="25" t="s">
        <v>46</v>
      </c>
      <c s="30" t="s">
        <v>149</v>
      </c>
      <c s="31" t="s">
        <v>112</v>
      </c>
      <c s="32">
        <v>18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38.25">
      <c r="A48" s="34" t="s">
        <v>49</v>
      </c>
      <c r="E48" s="35" t="s">
        <v>150</v>
      </c>
    </row>
    <row r="49" spans="1:5" ht="12.75">
      <c r="A49" s="36" t="s">
        <v>51</v>
      </c>
      <c r="E49" s="37" t="s">
        <v>236</v>
      </c>
    </row>
    <row r="50" spans="1:5" ht="51">
      <c r="A50" t="s">
        <v>53</v>
      </c>
      <c r="E50" s="35" t="s">
        <v>152</v>
      </c>
    </row>
    <row r="51" spans="1:16" ht="12.75">
      <c r="A51" s="25" t="s">
        <v>44</v>
      </c>
      <c s="29" t="s">
        <v>41</v>
      </c>
      <c s="29" t="s">
        <v>154</v>
      </c>
      <c s="25" t="s">
        <v>46</v>
      </c>
      <c s="30" t="s">
        <v>155</v>
      </c>
      <c s="31" t="s">
        <v>118</v>
      </c>
      <c s="32">
        <v>45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25.5">
      <c r="A52" s="34" t="s">
        <v>49</v>
      </c>
      <c r="E52" s="35" t="s">
        <v>113</v>
      </c>
    </row>
    <row r="53" spans="1:5" ht="12.75">
      <c r="A53" s="36" t="s">
        <v>51</v>
      </c>
      <c r="E53" s="37" t="s">
        <v>235</v>
      </c>
    </row>
    <row r="54" spans="1:5" ht="51">
      <c r="A54" t="s">
        <v>53</v>
      </c>
      <c r="E54" s="35" t="s">
        <v>152</v>
      </c>
    </row>
    <row r="55" spans="1:16" ht="12.75">
      <c r="A55" s="25" t="s">
        <v>44</v>
      </c>
      <c s="29" t="s">
        <v>153</v>
      </c>
      <c s="29" t="s">
        <v>156</v>
      </c>
      <c s="25" t="s">
        <v>46</v>
      </c>
      <c s="30" t="s">
        <v>157</v>
      </c>
      <c s="31" t="s">
        <v>118</v>
      </c>
      <c s="32">
        <v>45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113</v>
      </c>
    </row>
    <row r="57" spans="1:5" ht="12.75">
      <c r="A57" s="36" t="s">
        <v>51</v>
      </c>
      <c r="E57" s="37" t="s">
        <v>237</v>
      </c>
    </row>
    <row r="58" spans="1:5" ht="102">
      <c r="A58" t="s">
        <v>53</v>
      </c>
      <c r="E58" s="35" t="s">
        <v>159</v>
      </c>
    </row>
    <row r="59" spans="1:16" ht="12.75">
      <c r="A59" s="25" t="s">
        <v>44</v>
      </c>
      <c s="29" t="s">
        <v>98</v>
      </c>
      <c s="29" t="s">
        <v>160</v>
      </c>
      <c s="25" t="s">
        <v>46</v>
      </c>
      <c s="30" t="s">
        <v>161</v>
      </c>
      <c s="31" t="s">
        <v>118</v>
      </c>
      <c s="32">
        <v>327.6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162</v>
      </c>
    </row>
    <row r="61" spans="1:5" ht="12.75">
      <c r="A61" s="36" t="s">
        <v>51</v>
      </c>
      <c r="E61" s="37" t="s">
        <v>238</v>
      </c>
    </row>
    <row r="62" spans="1:5" ht="76.5">
      <c r="A62" t="s">
        <v>53</v>
      </c>
      <c r="E62" s="35" t="s">
        <v>164</v>
      </c>
    </row>
    <row r="63" spans="1:16" ht="12.75">
      <c r="A63" s="25" t="s">
        <v>44</v>
      </c>
      <c s="29" t="s">
        <v>57</v>
      </c>
      <c s="29" t="s">
        <v>165</v>
      </c>
      <c s="25" t="s">
        <v>46</v>
      </c>
      <c s="30" t="s">
        <v>166</v>
      </c>
      <c s="31" t="s">
        <v>118</v>
      </c>
      <c s="32">
        <v>26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12.75">
      <c r="A64" s="34" t="s">
        <v>49</v>
      </c>
      <c r="E64" s="35" t="s">
        <v>167</v>
      </c>
    </row>
    <row r="65" spans="1:5" ht="12.75">
      <c r="A65" s="36" t="s">
        <v>51</v>
      </c>
      <c r="E65" s="37" t="s">
        <v>239</v>
      </c>
    </row>
    <row r="66" spans="1:5" ht="38.25">
      <c r="A66" t="s">
        <v>53</v>
      </c>
      <c r="E66" s="35" t="s">
        <v>169</v>
      </c>
    </row>
    <row r="67" spans="1:16" ht="12.75">
      <c r="A67" s="25" t="s">
        <v>44</v>
      </c>
      <c s="29" t="s">
        <v>69</v>
      </c>
      <c s="29" t="s">
        <v>171</v>
      </c>
      <c s="25" t="s">
        <v>46</v>
      </c>
      <c s="30" t="s">
        <v>172</v>
      </c>
      <c s="31" t="s">
        <v>118</v>
      </c>
      <c s="32">
        <v>327.6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51</v>
      </c>
      <c r="E69" s="37" t="s">
        <v>238</v>
      </c>
    </row>
    <row r="70" spans="1:5" ht="51">
      <c r="A70" t="s">
        <v>53</v>
      </c>
      <c r="E70" s="35" t="s">
        <v>174</v>
      </c>
    </row>
    <row r="71" spans="1:16" ht="12.75">
      <c r="A71" s="25" t="s">
        <v>44</v>
      </c>
      <c s="29" t="s">
        <v>170</v>
      </c>
      <c s="29" t="s">
        <v>176</v>
      </c>
      <c s="25" t="s">
        <v>46</v>
      </c>
      <c s="30" t="s">
        <v>177</v>
      </c>
      <c s="31" t="s">
        <v>118</v>
      </c>
      <c s="32">
        <v>318.24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12.75">
      <c r="A72" s="34" t="s">
        <v>49</v>
      </c>
      <c r="E72" s="35" t="s">
        <v>178</v>
      </c>
    </row>
    <row r="73" spans="1:5" ht="12.75">
      <c r="A73" s="36" t="s">
        <v>51</v>
      </c>
      <c r="E73" s="37" t="s">
        <v>240</v>
      </c>
    </row>
    <row r="74" spans="1:5" ht="51">
      <c r="A74" t="s">
        <v>53</v>
      </c>
      <c r="E74" s="35" t="s">
        <v>174</v>
      </c>
    </row>
    <row r="75" spans="1:16" ht="12.75">
      <c r="A75" s="25" t="s">
        <v>44</v>
      </c>
      <c s="29" t="s">
        <v>175</v>
      </c>
      <c s="29" t="s">
        <v>181</v>
      </c>
      <c s="25" t="s">
        <v>46</v>
      </c>
      <c s="30" t="s">
        <v>182</v>
      </c>
      <c s="31" t="s">
        <v>118</v>
      </c>
      <c s="32">
        <v>60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51">
      <c r="A76" s="34" t="s">
        <v>49</v>
      </c>
      <c r="E76" s="35" t="s">
        <v>183</v>
      </c>
    </row>
    <row r="77" spans="1:5" ht="12.75">
      <c r="A77" s="36" t="s">
        <v>51</v>
      </c>
      <c r="E77" s="37" t="s">
        <v>241</v>
      </c>
    </row>
    <row r="78" spans="1:5" ht="51">
      <c r="A78" t="s">
        <v>53</v>
      </c>
      <c r="E78" s="35" t="s">
        <v>185</v>
      </c>
    </row>
    <row r="79" spans="1:16" ht="12.75">
      <c r="A79" s="25" t="s">
        <v>44</v>
      </c>
      <c s="29" t="s">
        <v>180</v>
      </c>
      <c s="29" t="s">
        <v>187</v>
      </c>
      <c s="25" t="s">
        <v>46</v>
      </c>
      <c s="30" t="s">
        <v>188</v>
      </c>
      <c s="31" t="s">
        <v>118</v>
      </c>
      <c s="32">
        <v>312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189</v>
      </c>
    </row>
    <row r="81" spans="1:5" ht="12.75">
      <c r="A81" s="36" t="s">
        <v>51</v>
      </c>
      <c r="E81" s="37" t="s">
        <v>230</v>
      </c>
    </row>
    <row r="82" spans="1:5" ht="140.25">
      <c r="A82" t="s">
        <v>53</v>
      </c>
      <c r="E82" s="35" t="s">
        <v>191</v>
      </c>
    </row>
    <row r="83" spans="1:16" ht="12.75">
      <c r="A83" s="25" t="s">
        <v>44</v>
      </c>
      <c s="29" t="s">
        <v>186</v>
      </c>
      <c s="29" t="s">
        <v>193</v>
      </c>
      <c s="25" t="s">
        <v>46</v>
      </c>
      <c s="30" t="s">
        <v>194</v>
      </c>
      <c s="31" t="s">
        <v>118</v>
      </c>
      <c s="32">
        <v>318.24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12.75">
      <c r="A85" s="36" t="s">
        <v>51</v>
      </c>
      <c r="E85" s="37" t="s">
        <v>240</v>
      </c>
    </row>
    <row r="86" spans="1:5" ht="140.25">
      <c r="A86" t="s">
        <v>53</v>
      </c>
      <c r="E86" s="35" t="s">
        <v>191</v>
      </c>
    </row>
    <row r="87" spans="1:18" ht="12.75" customHeight="1">
      <c r="A87" s="6" t="s">
        <v>42</v>
      </c>
      <c s="6"/>
      <c s="40" t="s">
        <v>39</v>
      </c>
      <c s="6"/>
      <c s="27" t="s">
        <v>202</v>
      </c>
      <c s="6"/>
      <c s="6"/>
      <c s="6"/>
      <c s="41">
        <f>0+Q87</f>
      </c>
      <c r="O87">
        <f>0+R87</f>
      </c>
      <c r="Q87">
        <f>0+I88+I92</f>
      </c>
      <c>
        <f>0+O88+O92</f>
      </c>
    </row>
    <row r="88" spans="1:16" ht="12.75">
      <c r="A88" s="25" t="s">
        <v>44</v>
      </c>
      <c s="29" t="s">
        <v>192</v>
      </c>
      <c s="29" t="s">
        <v>204</v>
      </c>
      <c s="25" t="s">
        <v>46</v>
      </c>
      <c s="30" t="s">
        <v>205</v>
      </c>
      <c s="31" t="s">
        <v>95</v>
      </c>
      <c s="32">
        <v>2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46</v>
      </c>
    </row>
    <row r="90" spans="1:5" ht="12.75">
      <c r="A90" s="36" t="s">
        <v>51</v>
      </c>
      <c r="E90" s="37" t="s">
        <v>242</v>
      </c>
    </row>
    <row r="91" spans="1:5" ht="51">
      <c r="A91" t="s">
        <v>53</v>
      </c>
      <c r="E91" s="35" t="s">
        <v>207</v>
      </c>
    </row>
    <row r="92" spans="1:16" ht="25.5">
      <c r="A92" s="25" t="s">
        <v>44</v>
      </c>
      <c s="29" t="s">
        <v>196</v>
      </c>
      <c s="29" t="s">
        <v>209</v>
      </c>
      <c s="25" t="s">
        <v>46</v>
      </c>
      <c s="30" t="s">
        <v>210</v>
      </c>
      <c s="31" t="s">
        <v>118</v>
      </c>
      <c s="32">
        <v>15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12.75">
      <c r="A94" s="36" t="s">
        <v>51</v>
      </c>
      <c r="E94" s="37" t="s">
        <v>243</v>
      </c>
    </row>
    <row r="95" spans="1:5" ht="38.25">
      <c r="A95" t="s">
        <v>53</v>
      </c>
      <c r="E95" s="35" t="s">
        <v>212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0+O8+O17+O62+O71+O116+O125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244</v>
      </c>
      <c s="38">
        <f>0+I8+I17+I62+I71+I116+I125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244</v>
      </c>
      <c s="6"/>
      <c s="18" t="s">
        <v>245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44</v>
      </c>
      <c s="29" t="s">
        <v>28</v>
      </c>
      <c s="29" t="s">
        <v>104</v>
      </c>
      <c s="25" t="s">
        <v>46</v>
      </c>
      <c s="30" t="s">
        <v>105</v>
      </c>
      <c s="31" t="s">
        <v>106</v>
      </c>
      <c s="32">
        <v>163.013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246</v>
      </c>
    </row>
    <row r="12" spans="1:5" ht="140.25">
      <c r="A12" t="s">
        <v>53</v>
      </c>
      <c r="E12" s="35" t="s">
        <v>108</v>
      </c>
    </row>
    <row r="13" spans="1:16" ht="25.5">
      <c r="A13" s="25" t="s">
        <v>44</v>
      </c>
      <c s="29" t="s">
        <v>22</v>
      </c>
      <c s="29" t="s">
        <v>247</v>
      </c>
      <c s="25" t="s">
        <v>46</v>
      </c>
      <c s="30" t="s">
        <v>248</v>
      </c>
      <c s="31" t="s">
        <v>106</v>
      </c>
      <c s="32">
        <v>18.96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51</v>
      </c>
      <c r="E15" s="37" t="s">
        <v>249</v>
      </c>
    </row>
    <row r="16" spans="1:5" ht="140.25">
      <c r="A16" t="s">
        <v>53</v>
      </c>
      <c r="E16" s="35" t="s">
        <v>108</v>
      </c>
    </row>
    <row r="17" spans="1:18" ht="12.75" customHeight="1">
      <c r="A17" s="6" t="s">
        <v>42</v>
      </c>
      <c s="6"/>
      <c s="40" t="s">
        <v>28</v>
      </c>
      <c s="6"/>
      <c s="27" t="s">
        <v>109</v>
      </c>
      <c s="6"/>
      <c s="6"/>
      <c s="6"/>
      <c s="41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25" t="s">
        <v>44</v>
      </c>
      <c s="29" t="s">
        <v>21</v>
      </c>
      <c s="29" t="s">
        <v>250</v>
      </c>
      <c s="25" t="s">
        <v>46</v>
      </c>
      <c s="30" t="s">
        <v>251</v>
      </c>
      <c s="31" t="s">
        <v>118</v>
      </c>
      <c s="32">
        <v>79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252</v>
      </c>
    </row>
    <row r="20" spans="1:5" ht="63.75">
      <c r="A20" s="36" t="s">
        <v>51</v>
      </c>
      <c r="E20" s="37" t="s">
        <v>253</v>
      </c>
    </row>
    <row r="21" spans="1:5" ht="63.75">
      <c r="A21" t="s">
        <v>53</v>
      </c>
      <c r="E21" s="35" t="s">
        <v>254</v>
      </c>
    </row>
    <row r="22" spans="1:16" ht="12.75">
      <c r="A22" s="25" t="s">
        <v>44</v>
      </c>
      <c s="29" t="s">
        <v>32</v>
      </c>
      <c s="29" t="s">
        <v>110</v>
      </c>
      <c s="25" t="s">
        <v>46</v>
      </c>
      <c s="30" t="s">
        <v>111</v>
      </c>
      <c s="31" t="s">
        <v>112</v>
      </c>
      <c s="32">
        <v>24.15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113</v>
      </c>
    </row>
    <row r="24" spans="1:5" ht="25.5">
      <c r="A24" s="36" t="s">
        <v>51</v>
      </c>
      <c r="E24" s="37" t="s">
        <v>255</v>
      </c>
    </row>
    <row r="25" spans="1:5" ht="63.75">
      <c r="A25" t="s">
        <v>53</v>
      </c>
      <c r="E25" s="35" t="s">
        <v>115</v>
      </c>
    </row>
    <row r="26" spans="1:16" ht="12.75">
      <c r="A26" s="25" t="s">
        <v>44</v>
      </c>
      <c s="29" t="s">
        <v>34</v>
      </c>
      <c s="29" t="s">
        <v>116</v>
      </c>
      <c s="25" t="s">
        <v>46</v>
      </c>
      <c s="30" t="s">
        <v>117</v>
      </c>
      <c s="31" t="s">
        <v>118</v>
      </c>
      <c s="32">
        <v>822.5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119</v>
      </c>
    </row>
    <row r="28" spans="1:5" ht="12.75">
      <c r="A28" s="36" t="s">
        <v>51</v>
      </c>
      <c r="E28" s="37" t="s">
        <v>256</v>
      </c>
    </row>
    <row r="29" spans="1:5" ht="12.75">
      <c r="A29" t="s">
        <v>53</v>
      </c>
      <c r="E29" s="35" t="s">
        <v>121</v>
      </c>
    </row>
    <row r="30" spans="1:16" ht="12.75">
      <c r="A30" s="25" t="s">
        <v>44</v>
      </c>
      <c s="29" t="s">
        <v>36</v>
      </c>
      <c s="29" t="s">
        <v>126</v>
      </c>
      <c s="25" t="s">
        <v>46</v>
      </c>
      <c s="30" t="s">
        <v>127</v>
      </c>
      <c s="31" t="s">
        <v>112</v>
      </c>
      <c s="32">
        <v>90.563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128</v>
      </c>
    </row>
    <row r="32" spans="1:5" ht="76.5">
      <c r="A32" s="36" t="s">
        <v>51</v>
      </c>
      <c r="E32" s="37" t="s">
        <v>257</v>
      </c>
    </row>
    <row r="33" spans="1:5" ht="369.75">
      <c r="A33" t="s">
        <v>53</v>
      </c>
      <c r="E33" s="35" t="s">
        <v>130</v>
      </c>
    </row>
    <row r="34" spans="1:16" ht="12.75">
      <c r="A34" s="25" t="s">
        <v>44</v>
      </c>
      <c s="29" t="s">
        <v>85</v>
      </c>
      <c s="29" t="s">
        <v>131</v>
      </c>
      <c s="25" t="s">
        <v>46</v>
      </c>
      <c s="30" t="s">
        <v>132</v>
      </c>
      <c s="31" t="s">
        <v>118</v>
      </c>
      <c s="32">
        <v>120.5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51</v>
      </c>
      <c r="E36" s="37" t="s">
        <v>258</v>
      </c>
    </row>
    <row r="37" spans="1:5" ht="63.75">
      <c r="A37" t="s">
        <v>53</v>
      </c>
      <c r="E37" s="35" t="s">
        <v>134</v>
      </c>
    </row>
    <row r="38" spans="1:16" ht="12.75">
      <c r="A38" s="25" t="s">
        <v>44</v>
      </c>
      <c s="29" t="s">
        <v>81</v>
      </c>
      <c s="29" t="s">
        <v>259</v>
      </c>
      <c s="25" t="s">
        <v>46</v>
      </c>
      <c s="30" t="s">
        <v>260</v>
      </c>
      <c s="31" t="s">
        <v>112</v>
      </c>
      <c s="32">
        <v>5.55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51">
      <c r="A40" s="36" t="s">
        <v>51</v>
      </c>
      <c r="E40" s="37" t="s">
        <v>261</v>
      </c>
    </row>
    <row r="41" spans="1:5" ht="318.75">
      <c r="A41" t="s">
        <v>53</v>
      </c>
      <c r="E41" s="35" t="s">
        <v>262</v>
      </c>
    </row>
    <row r="42" spans="1:16" ht="12.75">
      <c r="A42" s="25" t="s">
        <v>44</v>
      </c>
      <c s="29" t="s">
        <v>39</v>
      </c>
      <c s="29" t="s">
        <v>135</v>
      </c>
      <c s="25" t="s">
        <v>46</v>
      </c>
      <c s="30" t="s">
        <v>136</v>
      </c>
      <c s="31" t="s">
        <v>112</v>
      </c>
      <c s="32">
        <v>90.563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6" t="s">
        <v>51</v>
      </c>
      <c r="E44" s="37" t="s">
        <v>263</v>
      </c>
    </row>
    <row r="45" spans="1:5" ht="191.25">
      <c r="A45" t="s">
        <v>53</v>
      </c>
      <c r="E45" s="35" t="s">
        <v>138</v>
      </c>
    </row>
    <row r="46" spans="1:16" ht="12.75">
      <c r="A46" s="25" t="s">
        <v>44</v>
      </c>
      <c s="29" t="s">
        <v>41</v>
      </c>
      <c s="29" t="s">
        <v>139</v>
      </c>
      <c s="25" t="s">
        <v>46</v>
      </c>
      <c s="30" t="s">
        <v>140</v>
      </c>
      <c s="31" t="s">
        <v>112</v>
      </c>
      <c s="32">
        <v>24.15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113</v>
      </c>
    </row>
    <row r="48" spans="1:5" ht="12.75">
      <c r="A48" s="36" t="s">
        <v>51</v>
      </c>
      <c r="E48" s="37" t="s">
        <v>264</v>
      </c>
    </row>
    <row r="49" spans="1:5" ht="242.25">
      <c r="A49" t="s">
        <v>53</v>
      </c>
      <c r="E49" s="35" t="s">
        <v>142</v>
      </c>
    </row>
    <row r="50" spans="1:16" ht="12.75">
      <c r="A50" s="25" t="s">
        <v>44</v>
      </c>
      <c s="29" t="s">
        <v>153</v>
      </c>
      <c s="29" t="s">
        <v>265</v>
      </c>
      <c s="25" t="s">
        <v>46</v>
      </c>
      <c s="30" t="s">
        <v>266</v>
      </c>
      <c s="31" t="s">
        <v>112</v>
      </c>
      <c s="32">
        <v>3.2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12.75">
      <c r="A52" s="36" t="s">
        <v>51</v>
      </c>
      <c r="E52" s="37" t="s">
        <v>267</v>
      </c>
    </row>
    <row r="53" spans="1:5" ht="229.5">
      <c r="A53" t="s">
        <v>53</v>
      </c>
      <c r="E53" s="35" t="s">
        <v>268</v>
      </c>
    </row>
    <row r="54" spans="1:16" ht="12.75">
      <c r="A54" s="25" t="s">
        <v>44</v>
      </c>
      <c s="29" t="s">
        <v>98</v>
      </c>
      <c s="29" t="s">
        <v>269</v>
      </c>
      <c s="25" t="s">
        <v>46</v>
      </c>
      <c s="30" t="s">
        <v>270</v>
      </c>
      <c s="31" t="s">
        <v>112</v>
      </c>
      <c s="32">
        <v>1.2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46</v>
      </c>
    </row>
    <row r="56" spans="1:5" ht="12.75">
      <c r="A56" s="36" t="s">
        <v>51</v>
      </c>
      <c r="E56" s="37" t="s">
        <v>271</v>
      </c>
    </row>
    <row r="57" spans="1:5" ht="293.25">
      <c r="A57" t="s">
        <v>53</v>
      </c>
      <c r="E57" s="35" t="s">
        <v>272</v>
      </c>
    </row>
    <row r="58" spans="1:16" ht="12.75">
      <c r="A58" s="25" t="s">
        <v>44</v>
      </c>
      <c s="29" t="s">
        <v>57</v>
      </c>
      <c s="29" t="s">
        <v>143</v>
      </c>
      <c s="25" t="s">
        <v>46</v>
      </c>
      <c s="30" t="s">
        <v>144</v>
      </c>
      <c s="31" t="s">
        <v>118</v>
      </c>
      <c s="32">
        <v>120.75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113</v>
      </c>
    </row>
    <row r="60" spans="1:5" ht="12.75">
      <c r="A60" s="36" t="s">
        <v>51</v>
      </c>
      <c r="E60" s="37" t="s">
        <v>273</v>
      </c>
    </row>
    <row r="61" spans="1:5" ht="25.5">
      <c r="A61" t="s">
        <v>53</v>
      </c>
      <c r="E61" s="35" t="s">
        <v>146</v>
      </c>
    </row>
    <row r="62" spans="1:18" ht="12.75" customHeight="1">
      <c r="A62" s="6" t="s">
        <v>42</v>
      </c>
      <c s="6"/>
      <c s="40" t="s">
        <v>32</v>
      </c>
      <c s="6"/>
      <c s="27" t="s">
        <v>274</v>
      </c>
      <c s="6"/>
      <c s="6"/>
      <c s="6"/>
      <c s="41">
        <f>0+Q62</f>
      </c>
      <c r="O62">
        <f>0+R62</f>
      </c>
      <c r="Q62">
        <f>0+I63+I67</f>
      </c>
      <c>
        <f>0+O63+O67</f>
      </c>
    </row>
    <row r="63" spans="1:16" ht="12.75">
      <c r="A63" s="25" t="s">
        <v>44</v>
      </c>
      <c s="29" t="s">
        <v>69</v>
      </c>
      <c s="29" t="s">
        <v>275</v>
      </c>
      <c s="25" t="s">
        <v>46</v>
      </c>
      <c s="30" t="s">
        <v>276</v>
      </c>
      <c s="31" t="s">
        <v>112</v>
      </c>
      <c s="32">
        <v>0.15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12.75">
      <c r="A64" s="34" t="s">
        <v>49</v>
      </c>
      <c r="E64" s="35" t="s">
        <v>46</v>
      </c>
    </row>
    <row r="65" spans="1:5" ht="12.75">
      <c r="A65" s="36" t="s">
        <v>51</v>
      </c>
      <c r="E65" s="37" t="s">
        <v>277</v>
      </c>
    </row>
    <row r="66" spans="1:5" ht="369.75">
      <c r="A66" t="s">
        <v>53</v>
      </c>
      <c r="E66" s="35" t="s">
        <v>278</v>
      </c>
    </row>
    <row r="67" spans="1:16" ht="12.75">
      <c r="A67" s="25" t="s">
        <v>44</v>
      </c>
      <c s="29" t="s">
        <v>170</v>
      </c>
      <c s="29" t="s">
        <v>279</v>
      </c>
      <c s="25" t="s">
        <v>46</v>
      </c>
      <c s="30" t="s">
        <v>280</v>
      </c>
      <c s="31" t="s">
        <v>112</v>
      </c>
      <c s="32">
        <v>0.4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51</v>
      </c>
      <c r="E69" s="37" t="s">
        <v>281</v>
      </c>
    </row>
    <row r="70" spans="1:5" ht="38.25">
      <c r="A70" t="s">
        <v>53</v>
      </c>
      <c r="E70" s="35" t="s">
        <v>282</v>
      </c>
    </row>
    <row r="71" spans="1:18" ht="12.75" customHeight="1">
      <c r="A71" s="6" t="s">
        <v>42</v>
      </c>
      <c s="6"/>
      <c s="40" t="s">
        <v>34</v>
      </c>
      <c s="6"/>
      <c s="27" t="s">
        <v>147</v>
      </c>
      <c s="6"/>
      <c s="6"/>
      <c s="6"/>
      <c s="41">
        <f>0+Q71</f>
      </c>
      <c r="O71">
        <f>0+R71</f>
      </c>
      <c r="Q71">
        <f>0+I72+I76+I80+I84+I88+I92+I96+I100+I104+I108+I112</f>
      </c>
      <c>
        <f>0+O72+O76+O80+O84+O88+O92+O96+O100+O104+O108+O112</f>
      </c>
    </row>
    <row r="72" spans="1:16" ht="12.75">
      <c r="A72" s="25" t="s">
        <v>44</v>
      </c>
      <c s="29" t="s">
        <v>175</v>
      </c>
      <c s="29" t="s">
        <v>148</v>
      </c>
      <c s="25" t="s">
        <v>46</v>
      </c>
      <c s="30" t="s">
        <v>149</v>
      </c>
      <c s="31" t="s">
        <v>112</v>
      </c>
      <c s="32">
        <v>48.3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38.25">
      <c r="A73" s="34" t="s">
        <v>49</v>
      </c>
      <c r="E73" s="35" t="s">
        <v>150</v>
      </c>
    </row>
    <row r="74" spans="1:5" ht="12.75">
      <c r="A74" s="36" t="s">
        <v>51</v>
      </c>
      <c r="E74" s="37" t="s">
        <v>283</v>
      </c>
    </row>
    <row r="75" spans="1:5" ht="51">
      <c r="A75" t="s">
        <v>53</v>
      </c>
      <c r="E75" s="35" t="s">
        <v>152</v>
      </c>
    </row>
    <row r="76" spans="1:16" ht="12.75">
      <c r="A76" s="25" t="s">
        <v>44</v>
      </c>
      <c s="29" t="s">
        <v>180</v>
      </c>
      <c s="29" t="s">
        <v>154</v>
      </c>
      <c s="25" t="s">
        <v>46</v>
      </c>
      <c s="30" t="s">
        <v>155</v>
      </c>
      <c s="31" t="s">
        <v>118</v>
      </c>
      <c s="32">
        <v>120.75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25.5">
      <c r="A77" s="34" t="s">
        <v>49</v>
      </c>
      <c r="E77" s="35" t="s">
        <v>113</v>
      </c>
    </row>
    <row r="78" spans="1:5" ht="12.75">
      <c r="A78" s="36" t="s">
        <v>51</v>
      </c>
      <c r="E78" s="37" t="s">
        <v>273</v>
      </c>
    </row>
    <row r="79" spans="1:5" ht="51">
      <c r="A79" t="s">
        <v>53</v>
      </c>
      <c r="E79" s="35" t="s">
        <v>152</v>
      </c>
    </row>
    <row r="80" spans="1:16" ht="12.75">
      <c r="A80" s="25" t="s">
        <v>44</v>
      </c>
      <c s="29" t="s">
        <v>186</v>
      </c>
      <c s="29" t="s">
        <v>156</v>
      </c>
      <c s="25" t="s">
        <v>46</v>
      </c>
      <c s="30" t="s">
        <v>157</v>
      </c>
      <c s="31" t="s">
        <v>118</v>
      </c>
      <c s="32">
        <v>120.75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25.5">
      <c r="A81" s="34" t="s">
        <v>49</v>
      </c>
      <c r="E81" s="35" t="s">
        <v>113</v>
      </c>
    </row>
    <row r="82" spans="1:5" ht="12.75">
      <c r="A82" s="36" t="s">
        <v>51</v>
      </c>
      <c r="E82" s="37" t="s">
        <v>284</v>
      </c>
    </row>
    <row r="83" spans="1:5" ht="102">
      <c r="A83" t="s">
        <v>53</v>
      </c>
      <c r="E83" s="35" t="s">
        <v>159</v>
      </c>
    </row>
    <row r="84" spans="1:16" ht="12.75">
      <c r="A84" s="25" t="s">
        <v>44</v>
      </c>
      <c s="29" t="s">
        <v>192</v>
      </c>
      <c s="29" t="s">
        <v>160</v>
      </c>
      <c s="25" t="s">
        <v>46</v>
      </c>
      <c s="30" t="s">
        <v>161</v>
      </c>
      <c s="31" t="s">
        <v>118</v>
      </c>
      <c s="32">
        <v>863.25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162</v>
      </c>
    </row>
    <row r="86" spans="1:5" ht="12.75">
      <c r="A86" s="36" t="s">
        <v>51</v>
      </c>
      <c r="E86" s="37" t="s">
        <v>285</v>
      </c>
    </row>
    <row r="87" spans="1:5" ht="76.5">
      <c r="A87" t="s">
        <v>53</v>
      </c>
      <c r="E87" s="35" t="s">
        <v>164</v>
      </c>
    </row>
    <row r="88" spans="1:16" ht="12.75">
      <c r="A88" s="25" t="s">
        <v>44</v>
      </c>
      <c s="29" t="s">
        <v>196</v>
      </c>
      <c s="29" t="s">
        <v>165</v>
      </c>
      <c s="25" t="s">
        <v>46</v>
      </c>
      <c s="30" t="s">
        <v>166</v>
      </c>
      <c s="31" t="s">
        <v>118</v>
      </c>
      <c s="32">
        <v>120.5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167</v>
      </c>
    </row>
    <row r="90" spans="1:5" ht="12.75">
      <c r="A90" s="36" t="s">
        <v>51</v>
      </c>
      <c r="E90" s="37" t="s">
        <v>286</v>
      </c>
    </row>
    <row r="91" spans="1:5" ht="38.25">
      <c r="A91" t="s">
        <v>53</v>
      </c>
      <c r="E91" s="35" t="s">
        <v>169</v>
      </c>
    </row>
    <row r="92" spans="1:16" ht="12.75">
      <c r="A92" s="25" t="s">
        <v>44</v>
      </c>
      <c s="29" t="s">
        <v>203</v>
      </c>
      <c s="29" t="s">
        <v>171</v>
      </c>
      <c s="25" t="s">
        <v>46</v>
      </c>
      <c s="30" t="s">
        <v>172</v>
      </c>
      <c s="31" t="s">
        <v>118</v>
      </c>
      <c s="32">
        <v>863.25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12.75">
      <c r="A94" s="36" t="s">
        <v>51</v>
      </c>
      <c r="E94" s="37" t="s">
        <v>287</v>
      </c>
    </row>
    <row r="95" spans="1:5" ht="51">
      <c r="A95" t="s">
        <v>53</v>
      </c>
      <c r="E95" s="35" t="s">
        <v>174</v>
      </c>
    </row>
    <row r="96" spans="1:16" ht="12.75">
      <c r="A96" s="25" t="s">
        <v>44</v>
      </c>
      <c s="29" t="s">
        <v>208</v>
      </c>
      <c s="29" t="s">
        <v>176</v>
      </c>
      <c s="25" t="s">
        <v>46</v>
      </c>
      <c s="30" t="s">
        <v>177</v>
      </c>
      <c s="31" t="s">
        <v>118</v>
      </c>
      <c s="32">
        <v>838.8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178</v>
      </c>
    </row>
    <row r="98" spans="1:5" ht="12.75">
      <c r="A98" s="36" t="s">
        <v>51</v>
      </c>
      <c r="E98" s="37" t="s">
        <v>288</v>
      </c>
    </row>
    <row r="99" spans="1:5" ht="51">
      <c r="A99" t="s">
        <v>53</v>
      </c>
      <c r="E99" s="35" t="s">
        <v>174</v>
      </c>
    </row>
    <row r="100" spans="1:16" ht="12.75">
      <c r="A100" s="25" t="s">
        <v>44</v>
      </c>
      <c s="29" t="s">
        <v>213</v>
      </c>
      <c s="29" t="s">
        <v>181</v>
      </c>
      <c s="25" t="s">
        <v>46</v>
      </c>
      <c s="30" t="s">
        <v>182</v>
      </c>
      <c s="31" t="s">
        <v>118</v>
      </c>
      <c s="32">
        <v>161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51">
      <c r="A101" s="34" t="s">
        <v>49</v>
      </c>
      <c r="E101" s="35" t="s">
        <v>183</v>
      </c>
    </row>
    <row r="102" spans="1:5" ht="12.75">
      <c r="A102" s="36" t="s">
        <v>51</v>
      </c>
      <c r="E102" s="37" t="s">
        <v>289</v>
      </c>
    </row>
    <row r="103" spans="1:5" ht="51">
      <c r="A103" t="s">
        <v>53</v>
      </c>
      <c r="E103" s="35" t="s">
        <v>185</v>
      </c>
    </row>
    <row r="104" spans="1:16" ht="12.75">
      <c r="A104" s="25" t="s">
        <v>44</v>
      </c>
      <c s="29" t="s">
        <v>290</v>
      </c>
      <c s="29" t="s">
        <v>187</v>
      </c>
      <c s="25" t="s">
        <v>46</v>
      </c>
      <c s="30" t="s">
        <v>188</v>
      </c>
      <c s="31" t="s">
        <v>118</v>
      </c>
      <c s="32">
        <v>822.5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189</v>
      </c>
    </row>
    <row r="106" spans="1:5" ht="12.75">
      <c r="A106" s="36" t="s">
        <v>51</v>
      </c>
      <c r="E106" s="37" t="s">
        <v>291</v>
      </c>
    </row>
    <row r="107" spans="1:5" ht="140.25">
      <c r="A107" t="s">
        <v>53</v>
      </c>
      <c r="E107" s="35" t="s">
        <v>191</v>
      </c>
    </row>
    <row r="108" spans="1:16" ht="12.75">
      <c r="A108" s="25" t="s">
        <v>44</v>
      </c>
      <c s="29" t="s">
        <v>292</v>
      </c>
      <c s="29" t="s">
        <v>193</v>
      </c>
      <c s="25" t="s">
        <v>46</v>
      </c>
      <c s="30" t="s">
        <v>194</v>
      </c>
      <c s="31" t="s">
        <v>118</v>
      </c>
      <c s="32">
        <v>838.8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12.75">
      <c r="A110" s="36" t="s">
        <v>51</v>
      </c>
      <c r="E110" s="37" t="s">
        <v>288</v>
      </c>
    </row>
    <row r="111" spans="1:5" ht="140.25">
      <c r="A111" t="s">
        <v>53</v>
      </c>
      <c r="E111" s="35" t="s">
        <v>191</v>
      </c>
    </row>
    <row r="112" spans="1:16" ht="12.75">
      <c r="A112" s="25" t="s">
        <v>44</v>
      </c>
      <c s="29" t="s">
        <v>293</v>
      </c>
      <c s="29" t="s">
        <v>294</v>
      </c>
      <c s="25" t="s">
        <v>46</v>
      </c>
      <c s="30" t="s">
        <v>295</v>
      </c>
      <c s="31" t="s">
        <v>118</v>
      </c>
      <c s="32">
        <v>62.4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46</v>
      </c>
    </row>
    <row r="114" spans="1:5" ht="51">
      <c r="A114" s="36" t="s">
        <v>51</v>
      </c>
      <c r="E114" s="37" t="s">
        <v>296</v>
      </c>
    </row>
    <row r="115" spans="1:5" ht="178.5">
      <c r="A115" t="s">
        <v>53</v>
      </c>
      <c r="E115" s="35" t="s">
        <v>297</v>
      </c>
    </row>
    <row r="116" spans="1:18" ht="12.75" customHeight="1">
      <c r="A116" s="6" t="s">
        <v>42</v>
      </c>
      <c s="6"/>
      <c s="40" t="s">
        <v>81</v>
      </c>
      <c s="6"/>
      <c s="27" t="s">
        <v>298</v>
      </c>
      <c s="6"/>
      <c s="6"/>
      <c s="6"/>
      <c s="41">
        <f>0+Q116</f>
      </c>
      <c r="O116">
        <f>0+R116</f>
      </c>
      <c r="Q116">
        <f>0+I117+I121</f>
      </c>
      <c>
        <f>0+O117+O121</f>
      </c>
    </row>
    <row r="117" spans="1:16" ht="12.75">
      <c r="A117" s="25" t="s">
        <v>44</v>
      </c>
      <c s="29" t="s">
        <v>299</v>
      </c>
      <c s="29" t="s">
        <v>300</v>
      </c>
      <c s="25" t="s">
        <v>46</v>
      </c>
      <c s="30" t="s">
        <v>301</v>
      </c>
      <c s="31" t="s">
        <v>199</v>
      </c>
      <c s="32">
        <v>5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12.75">
      <c r="A119" s="36" t="s">
        <v>51</v>
      </c>
      <c r="E119" s="37" t="s">
        <v>302</v>
      </c>
    </row>
    <row r="120" spans="1:5" ht="255">
      <c r="A120" t="s">
        <v>53</v>
      </c>
      <c r="E120" s="35" t="s">
        <v>303</v>
      </c>
    </row>
    <row r="121" spans="1:16" ht="12.75">
      <c r="A121" s="25" t="s">
        <v>44</v>
      </c>
      <c s="29" t="s">
        <v>304</v>
      </c>
      <c s="29" t="s">
        <v>305</v>
      </c>
      <c s="25" t="s">
        <v>46</v>
      </c>
      <c s="30" t="s">
        <v>306</v>
      </c>
      <c s="31" t="s">
        <v>112</v>
      </c>
      <c s="32">
        <v>0.35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46</v>
      </c>
    </row>
    <row r="123" spans="1:5" ht="12.75">
      <c r="A123" s="36" t="s">
        <v>51</v>
      </c>
      <c r="E123" s="37" t="s">
        <v>307</v>
      </c>
    </row>
    <row r="124" spans="1:5" ht="369.75">
      <c r="A124" t="s">
        <v>53</v>
      </c>
      <c r="E124" s="35" t="s">
        <v>278</v>
      </c>
    </row>
    <row r="125" spans="1:18" ht="12.75" customHeight="1">
      <c r="A125" s="6" t="s">
        <v>42</v>
      </c>
      <c s="6"/>
      <c s="40" t="s">
        <v>39</v>
      </c>
      <c s="6"/>
      <c s="27" t="s">
        <v>202</v>
      </c>
      <c s="6"/>
      <c s="6"/>
      <c s="6"/>
      <c s="41">
        <f>0+Q125</f>
      </c>
      <c r="O125">
        <f>0+R125</f>
      </c>
      <c r="Q125">
        <f>0+I126+I130+I134+I138</f>
      </c>
      <c>
        <f>0+O126+O130+O134+O138</f>
      </c>
    </row>
    <row r="126" spans="1:16" ht="12.75">
      <c r="A126" s="25" t="s">
        <v>44</v>
      </c>
      <c s="29" t="s">
        <v>308</v>
      </c>
      <c s="29" t="s">
        <v>204</v>
      </c>
      <c s="25" t="s">
        <v>46</v>
      </c>
      <c s="30" t="s">
        <v>205</v>
      </c>
      <c s="31" t="s">
        <v>95</v>
      </c>
      <c s="32">
        <v>6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46</v>
      </c>
    </row>
    <row r="128" spans="1:5" ht="12.75">
      <c r="A128" s="36" t="s">
        <v>51</v>
      </c>
      <c r="E128" s="37" t="s">
        <v>309</v>
      </c>
    </row>
    <row r="129" spans="1:5" ht="51">
      <c r="A129" t="s">
        <v>53</v>
      </c>
      <c r="E129" s="35" t="s">
        <v>207</v>
      </c>
    </row>
    <row r="130" spans="1:16" ht="25.5">
      <c r="A130" s="25" t="s">
        <v>44</v>
      </c>
      <c s="29" t="s">
        <v>310</v>
      </c>
      <c s="29" t="s">
        <v>209</v>
      </c>
      <c s="25" t="s">
        <v>46</v>
      </c>
      <c s="30" t="s">
        <v>210</v>
      </c>
      <c s="31" t="s">
        <v>118</v>
      </c>
      <c s="32">
        <v>40.25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46</v>
      </c>
    </row>
    <row r="132" spans="1:5" ht="12.75">
      <c r="A132" s="36" t="s">
        <v>51</v>
      </c>
      <c r="E132" s="37" t="s">
        <v>311</v>
      </c>
    </row>
    <row r="133" spans="1:5" ht="38.25">
      <c r="A133" t="s">
        <v>53</v>
      </c>
      <c r="E133" s="35" t="s">
        <v>212</v>
      </c>
    </row>
    <row r="134" spans="1:16" ht="12.75">
      <c r="A134" s="25" t="s">
        <v>44</v>
      </c>
      <c s="29" t="s">
        <v>312</v>
      </c>
      <c s="29" t="s">
        <v>313</v>
      </c>
      <c s="25" t="s">
        <v>46</v>
      </c>
      <c s="30" t="s">
        <v>314</v>
      </c>
      <c s="31" t="s">
        <v>199</v>
      </c>
      <c s="32">
        <v>3</v>
      </c>
      <c s="33">
        <v>0</v>
      </c>
      <c s="33">
        <f>ROUND(ROUND(H134,2)*ROUND(G134,3),2)</f>
      </c>
      <c r="O134">
        <f>(I134*21)/100</f>
      </c>
      <c t="s">
        <v>22</v>
      </c>
    </row>
    <row r="135" spans="1:5" ht="12.75">
      <c r="A135" s="34" t="s">
        <v>49</v>
      </c>
      <c r="E135" s="35" t="s">
        <v>315</v>
      </c>
    </row>
    <row r="136" spans="1:5" ht="12.75">
      <c r="A136" s="36" t="s">
        <v>51</v>
      </c>
      <c r="E136" s="37" t="s">
        <v>316</v>
      </c>
    </row>
    <row r="137" spans="1:5" ht="76.5">
      <c r="A137" t="s">
        <v>53</v>
      </c>
      <c r="E137" s="35" t="s">
        <v>317</v>
      </c>
    </row>
    <row r="138" spans="1:16" ht="12.75">
      <c r="A138" s="25" t="s">
        <v>44</v>
      </c>
      <c s="29" t="s">
        <v>318</v>
      </c>
      <c s="29" t="s">
        <v>319</v>
      </c>
      <c s="25" t="s">
        <v>46</v>
      </c>
      <c s="30" t="s">
        <v>320</v>
      </c>
      <c s="31" t="s">
        <v>118</v>
      </c>
      <c s="32">
        <v>47.4</v>
      </c>
      <c s="33">
        <v>0</v>
      </c>
      <c s="33">
        <f>ROUND(ROUND(H138,2)*ROUND(G138,3),2)</f>
      </c>
      <c r="O138">
        <f>(I138*21)/100</f>
      </c>
      <c t="s">
        <v>22</v>
      </c>
    </row>
    <row r="139" spans="1:5" ht="12.75">
      <c r="A139" s="34" t="s">
        <v>49</v>
      </c>
      <c r="E139" s="35" t="s">
        <v>46</v>
      </c>
    </row>
    <row r="140" spans="1:5" ht="63.75">
      <c r="A140" s="36" t="s">
        <v>51</v>
      </c>
      <c r="E140" s="37" t="s">
        <v>321</v>
      </c>
    </row>
    <row r="141" spans="1:5" ht="102">
      <c r="A141" t="s">
        <v>53</v>
      </c>
      <c r="E141" s="35" t="s">
        <v>322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0+O8+O17+O66+O71+O120+O133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323</v>
      </c>
      <c s="38">
        <f>0+I8+I17+I66+I71+I120+I133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323</v>
      </c>
      <c s="6"/>
      <c s="18" t="s">
        <v>324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325</v>
      </c>
      <c s="25" t="s">
        <v>46</v>
      </c>
      <c s="30" t="s">
        <v>326</v>
      </c>
      <c s="31" t="s">
        <v>106</v>
      </c>
      <c s="32">
        <v>29.44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327</v>
      </c>
    </row>
    <row r="11" spans="1:5" ht="12.75">
      <c r="A11" s="36" t="s">
        <v>51</v>
      </c>
      <c r="E11" s="37" t="s">
        <v>328</v>
      </c>
    </row>
    <row r="12" spans="1:5" ht="25.5">
      <c r="A12" t="s">
        <v>53</v>
      </c>
      <c r="E12" s="35" t="s">
        <v>329</v>
      </c>
    </row>
    <row r="13" spans="1:16" ht="25.5">
      <c r="A13" s="25" t="s">
        <v>44</v>
      </c>
      <c s="29" t="s">
        <v>22</v>
      </c>
      <c s="29" t="s">
        <v>104</v>
      </c>
      <c s="25" t="s">
        <v>46</v>
      </c>
      <c s="30" t="s">
        <v>105</v>
      </c>
      <c s="31" t="s">
        <v>106</v>
      </c>
      <c s="32">
        <v>40.5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51</v>
      </c>
      <c r="E15" s="37" t="s">
        <v>330</v>
      </c>
    </row>
    <row r="16" spans="1:5" ht="140.25">
      <c r="A16" t="s">
        <v>53</v>
      </c>
      <c r="E16" s="35" t="s">
        <v>108</v>
      </c>
    </row>
    <row r="17" spans="1:18" ht="12.75" customHeight="1">
      <c r="A17" s="6" t="s">
        <v>42</v>
      </c>
      <c s="6"/>
      <c s="40" t="s">
        <v>28</v>
      </c>
      <c s="6"/>
      <c s="27" t="s">
        <v>109</v>
      </c>
      <c s="6"/>
      <c s="6"/>
      <c s="6"/>
      <c s="41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25.5">
      <c r="A18" s="25" t="s">
        <v>44</v>
      </c>
      <c s="29" t="s">
        <v>21</v>
      </c>
      <c s="29" t="s">
        <v>222</v>
      </c>
      <c s="25" t="s">
        <v>46</v>
      </c>
      <c s="30" t="s">
        <v>223</v>
      </c>
      <c s="31" t="s">
        <v>224</v>
      </c>
      <c s="32">
        <v>194.4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225</v>
      </c>
    </row>
    <row r="20" spans="1:5" ht="12.75">
      <c r="A20" s="36" t="s">
        <v>51</v>
      </c>
      <c r="E20" s="37" t="s">
        <v>331</v>
      </c>
    </row>
    <row r="21" spans="1:5" ht="25.5">
      <c r="A21" t="s">
        <v>53</v>
      </c>
      <c r="E21" s="35" t="s">
        <v>227</v>
      </c>
    </row>
    <row r="22" spans="1:16" ht="12.75">
      <c r="A22" s="25" t="s">
        <v>44</v>
      </c>
      <c s="29" t="s">
        <v>32</v>
      </c>
      <c s="29" t="s">
        <v>110</v>
      </c>
      <c s="25" t="s">
        <v>46</v>
      </c>
      <c s="30" t="s">
        <v>111</v>
      </c>
      <c s="31" t="s">
        <v>112</v>
      </c>
      <c s="32">
        <v>6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113</v>
      </c>
    </row>
    <row r="24" spans="1:5" ht="25.5">
      <c r="A24" s="36" t="s">
        <v>51</v>
      </c>
      <c r="E24" s="37" t="s">
        <v>332</v>
      </c>
    </row>
    <row r="25" spans="1:5" ht="63.75">
      <c r="A25" t="s">
        <v>53</v>
      </c>
      <c r="E25" s="35" t="s">
        <v>115</v>
      </c>
    </row>
    <row r="26" spans="1:16" ht="12.75">
      <c r="A26" s="25" t="s">
        <v>44</v>
      </c>
      <c s="29" t="s">
        <v>34</v>
      </c>
      <c s="29" t="s">
        <v>116</v>
      </c>
      <c s="25" t="s">
        <v>46</v>
      </c>
      <c s="30" t="s">
        <v>117</v>
      </c>
      <c s="31" t="s">
        <v>118</v>
      </c>
      <c s="32">
        <v>450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229</v>
      </c>
    </row>
    <row r="28" spans="1:5" ht="12.75">
      <c r="A28" s="36" t="s">
        <v>51</v>
      </c>
      <c r="E28" s="37" t="s">
        <v>333</v>
      </c>
    </row>
    <row r="29" spans="1:5" ht="12.75">
      <c r="A29" t="s">
        <v>53</v>
      </c>
      <c r="E29" s="35" t="s">
        <v>121</v>
      </c>
    </row>
    <row r="30" spans="1:16" ht="12.75">
      <c r="A30" s="25" t="s">
        <v>44</v>
      </c>
      <c s="29" t="s">
        <v>36</v>
      </c>
      <c s="29" t="s">
        <v>334</v>
      </c>
      <c s="25" t="s">
        <v>46</v>
      </c>
      <c s="30" t="s">
        <v>335</v>
      </c>
      <c s="31" t="s">
        <v>112</v>
      </c>
      <c s="32">
        <v>12.8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25.5">
      <c r="A31" s="34" t="s">
        <v>49</v>
      </c>
      <c r="E31" s="35" t="s">
        <v>336</v>
      </c>
    </row>
    <row r="32" spans="1:5" ht="12.75">
      <c r="A32" s="36" t="s">
        <v>51</v>
      </c>
      <c r="E32" s="37" t="s">
        <v>337</v>
      </c>
    </row>
    <row r="33" spans="1:5" ht="63.75">
      <c r="A33" t="s">
        <v>53</v>
      </c>
      <c r="E33" s="35" t="s">
        <v>115</v>
      </c>
    </row>
    <row r="34" spans="1:16" ht="12.75">
      <c r="A34" s="25" t="s">
        <v>44</v>
      </c>
      <c s="29" t="s">
        <v>85</v>
      </c>
      <c s="29" t="s">
        <v>126</v>
      </c>
      <c s="25" t="s">
        <v>46</v>
      </c>
      <c s="30" t="s">
        <v>127</v>
      </c>
      <c s="31" t="s">
        <v>112</v>
      </c>
      <c s="32">
        <v>22.5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128</v>
      </c>
    </row>
    <row r="36" spans="1:5" ht="76.5">
      <c r="A36" s="36" t="s">
        <v>51</v>
      </c>
      <c r="E36" s="37" t="s">
        <v>338</v>
      </c>
    </row>
    <row r="37" spans="1:5" ht="369.75">
      <c r="A37" t="s">
        <v>53</v>
      </c>
      <c r="E37" s="35" t="s">
        <v>130</v>
      </c>
    </row>
    <row r="38" spans="1:16" ht="12.75">
      <c r="A38" s="25" t="s">
        <v>44</v>
      </c>
      <c s="29" t="s">
        <v>81</v>
      </c>
      <c s="29" t="s">
        <v>131</v>
      </c>
      <c s="25" t="s">
        <v>46</v>
      </c>
      <c s="30" t="s">
        <v>132</v>
      </c>
      <c s="31" t="s">
        <v>118</v>
      </c>
      <c s="32">
        <v>15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51</v>
      </c>
      <c r="E40" s="37" t="s">
        <v>339</v>
      </c>
    </row>
    <row r="41" spans="1:5" ht="63.75">
      <c r="A41" t="s">
        <v>53</v>
      </c>
      <c r="E41" s="35" t="s">
        <v>134</v>
      </c>
    </row>
    <row r="42" spans="1:16" ht="12.75">
      <c r="A42" s="25" t="s">
        <v>44</v>
      </c>
      <c s="29" t="s">
        <v>39</v>
      </c>
      <c s="29" t="s">
        <v>259</v>
      </c>
      <c s="25" t="s">
        <v>46</v>
      </c>
      <c s="30" t="s">
        <v>260</v>
      </c>
      <c s="31" t="s">
        <v>112</v>
      </c>
      <c s="32">
        <v>1.92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6" t="s">
        <v>51</v>
      </c>
      <c r="E44" s="37" t="s">
        <v>340</v>
      </c>
    </row>
    <row r="45" spans="1:5" ht="318.75">
      <c r="A45" t="s">
        <v>53</v>
      </c>
      <c r="E45" s="35" t="s">
        <v>262</v>
      </c>
    </row>
    <row r="46" spans="1:16" ht="12.75">
      <c r="A46" s="25" t="s">
        <v>44</v>
      </c>
      <c s="29" t="s">
        <v>41</v>
      </c>
      <c s="29" t="s">
        <v>135</v>
      </c>
      <c s="25" t="s">
        <v>46</v>
      </c>
      <c s="30" t="s">
        <v>136</v>
      </c>
      <c s="31" t="s">
        <v>112</v>
      </c>
      <c s="32">
        <v>22.5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51</v>
      </c>
      <c r="E48" s="37" t="s">
        <v>341</v>
      </c>
    </row>
    <row r="49" spans="1:5" ht="191.25">
      <c r="A49" t="s">
        <v>53</v>
      </c>
      <c r="E49" s="35" t="s">
        <v>138</v>
      </c>
    </row>
    <row r="50" spans="1:16" ht="12.75">
      <c r="A50" s="25" t="s">
        <v>44</v>
      </c>
      <c s="29" t="s">
        <v>153</v>
      </c>
      <c s="29" t="s">
        <v>139</v>
      </c>
      <c s="25" t="s">
        <v>46</v>
      </c>
      <c s="30" t="s">
        <v>140</v>
      </c>
      <c s="31" t="s">
        <v>112</v>
      </c>
      <c s="32">
        <v>6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25.5">
      <c r="A51" s="34" t="s">
        <v>49</v>
      </c>
      <c r="E51" s="35" t="s">
        <v>113</v>
      </c>
    </row>
    <row r="52" spans="1:5" ht="12.75">
      <c r="A52" s="36" t="s">
        <v>51</v>
      </c>
      <c r="E52" s="37" t="s">
        <v>342</v>
      </c>
    </row>
    <row r="53" spans="1:5" ht="242.25">
      <c r="A53" t="s">
        <v>53</v>
      </c>
      <c r="E53" s="35" t="s">
        <v>142</v>
      </c>
    </row>
    <row r="54" spans="1:16" ht="12.75">
      <c r="A54" s="25" t="s">
        <v>44</v>
      </c>
      <c s="29" t="s">
        <v>98</v>
      </c>
      <c s="29" t="s">
        <v>265</v>
      </c>
      <c s="25" t="s">
        <v>46</v>
      </c>
      <c s="30" t="s">
        <v>266</v>
      </c>
      <c s="31" t="s">
        <v>112</v>
      </c>
      <c s="32">
        <v>1.28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46</v>
      </c>
    </row>
    <row r="56" spans="1:5" ht="12.75">
      <c r="A56" s="36" t="s">
        <v>51</v>
      </c>
      <c r="E56" s="37" t="s">
        <v>343</v>
      </c>
    </row>
    <row r="57" spans="1:5" ht="229.5">
      <c r="A57" t="s">
        <v>53</v>
      </c>
      <c r="E57" s="35" t="s">
        <v>268</v>
      </c>
    </row>
    <row r="58" spans="1:16" ht="12.75">
      <c r="A58" s="25" t="s">
        <v>44</v>
      </c>
      <c s="29" t="s">
        <v>57</v>
      </c>
      <c s="29" t="s">
        <v>269</v>
      </c>
      <c s="25" t="s">
        <v>46</v>
      </c>
      <c s="30" t="s">
        <v>270</v>
      </c>
      <c s="31" t="s">
        <v>112</v>
      </c>
      <c s="32">
        <v>0.48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12.75">
      <c r="A60" s="36" t="s">
        <v>51</v>
      </c>
      <c r="E60" s="37" t="s">
        <v>344</v>
      </c>
    </row>
    <row r="61" spans="1:5" ht="293.25">
      <c r="A61" t="s">
        <v>53</v>
      </c>
      <c r="E61" s="35" t="s">
        <v>272</v>
      </c>
    </row>
    <row r="62" spans="1:16" ht="12.75">
      <c r="A62" s="25" t="s">
        <v>44</v>
      </c>
      <c s="29" t="s">
        <v>69</v>
      </c>
      <c s="29" t="s">
        <v>143</v>
      </c>
      <c s="25" t="s">
        <v>46</v>
      </c>
      <c s="30" t="s">
        <v>144</v>
      </c>
      <c s="31" t="s">
        <v>118</v>
      </c>
      <c s="32">
        <v>30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25.5">
      <c r="A63" s="34" t="s">
        <v>49</v>
      </c>
      <c r="E63" s="35" t="s">
        <v>113</v>
      </c>
    </row>
    <row r="64" spans="1:5" ht="12.75">
      <c r="A64" s="36" t="s">
        <v>51</v>
      </c>
      <c r="E64" s="37" t="s">
        <v>345</v>
      </c>
    </row>
    <row r="65" spans="1:5" ht="25.5">
      <c r="A65" t="s">
        <v>53</v>
      </c>
      <c r="E65" s="35" t="s">
        <v>146</v>
      </c>
    </row>
    <row r="66" spans="1:18" ht="12.75" customHeight="1">
      <c r="A66" s="6" t="s">
        <v>42</v>
      </c>
      <c s="6"/>
      <c s="40" t="s">
        <v>32</v>
      </c>
      <c s="6"/>
      <c s="27" t="s">
        <v>274</v>
      </c>
      <c s="6"/>
      <c s="6"/>
      <c s="6"/>
      <c s="41">
        <f>0+Q66</f>
      </c>
      <c r="O66">
        <f>0+R66</f>
      </c>
      <c r="Q66">
        <f>0+I67</f>
      </c>
      <c>
        <f>0+O67</f>
      </c>
    </row>
    <row r="67" spans="1:16" ht="12.75">
      <c r="A67" s="25" t="s">
        <v>44</v>
      </c>
      <c s="29" t="s">
        <v>170</v>
      </c>
      <c s="29" t="s">
        <v>279</v>
      </c>
      <c s="25" t="s">
        <v>46</v>
      </c>
      <c s="30" t="s">
        <v>280</v>
      </c>
      <c s="31" t="s">
        <v>112</v>
      </c>
      <c s="32">
        <v>0.16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51</v>
      </c>
      <c r="E69" s="37" t="s">
        <v>346</v>
      </c>
    </row>
    <row r="70" spans="1:5" ht="38.25">
      <c r="A70" t="s">
        <v>53</v>
      </c>
      <c r="E70" s="35" t="s">
        <v>282</v>
      </c>
    </row>
    <row r="71" spans="1:18" ht="12.75" customHeight="1">
      <c r="A71" s="6" t="s">
        <v>42</v>
      </c>
      <c s="6"/>
      <c s="40" t="s">
        <v>34</v>
      </c>
      <c s="6"/>
      <c s="27" t="s">
        <v>147</v>
      </c>
      <c s="6"/>
      <c s="6"/>
      <c s="6"/>
      <c s="41">
        <f>0+Q71</f>
      </c>
      <c r="O71">
        <f>0+R71</f>
      </c>
      <c r="Q71">
        <f>0+I72+I76+I80+I84+I88+I92+I96+I100+I104+I108+I112+I116</f>
      </c>
      <c>
        <f>0+O72+O76+O80+O84+O88+O92+O96+O100+O104+O108+O112+O116</f>
      </c>
    </row>
    <row r="72" spans="1:16" ht="12.75">
      <c r="A72" s="25" t="s">
        <v>44</v>
      </c>
      <c s="29" t="s">
        <v>175</v>
      </c>
      <c s="29" t="s">
        <v>148</v>
      </c>
      <c s="25" t="s">
        <v>46</v>
      </c>
      <c s="30" t="s">
        <v>149</v>
      </c>
      <c s="31" t="s">
        <v>112</v>
      </c>
      <c s="32">
        <v>12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38.25">
      <c r="A73" s="34" t="s">
        <v>49</v>
      </c>
      <c r="E73" s="35" t="s">
        <v>150</v>
      </c>
    </row>
    <row r="74" spans="1:5" ht="12.75">
      <c r="A74" s="36" t="s">
        <v>51</v>
      </c>
      <c r="E74" s="37" t="s">
        <v>347</v>
      </c>
    </row>
    <row r="75" spans="1:5" ht="51">
      <c r="A75" t="s">
        <v>53</v>
      </c>
      <c r="E75" s="35" t="s">
        <v>152</v>
      </c>
    </row>
    <row r="76" spans="1:16" ht="12.75">
      <c r="A76" s="25" t="s">
        <v>44</v>
      </c>
      <c s="29" t="s">
        <v>180</v>
      </c>
      <c s="29" t="s">
        <v>154</v>
      </c>
      <c s="25" t="s">
        <v>46</v>
      </c>
      <c s="30" t="s">
        <v>155</v>
      </c>
      <c s="31" t="s">
        <v>118</v>
      </c>
      <c s="32">
        <v>30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25.5">
      <c r="A77" s="34" t="s">
        <v>49</v>
      </c>
      <c r="E77" s="35" t="s">
        <v>113</v>
      </c>
    </row>
    <row r="78" spans="1:5" ht="12.75">
      <c r="A78" s="36" t="s">
        <v>51</v>
      </c>
      <c r="E78" s="37" t="s">
        <v>345</v>
      </c>
    </row>
    <row r="79" spans="1:5" ht="51">
      <c r="A79" t="s">
        <v>53</v>
      </c>
      <c r="E79" s="35" t="s">
        <v>152</v>
      </c>
    </row>
    <row r="80" spans="1:16" ht="12.75">
      <c r="A80" s="25" t="s">
        <v>44</v>
      </c>
      <c s="29" t="s">
        <v>186</v>
      </c>
      <c s="29" t="s">
        <v>156</v>
      </c>
      <c s="25" t="s">
        <v>46</v>
      </c>
      <c s="30" t="s">
        <v>157</v>
      </c>
      <c s="31" t="s">
        <v>118</v>
      </c>
      <c s="32">
        <v>30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25.5">
      <c r="A81" s="34" t="s">
        <v>49</v>
      </c>
      <c r="E81" s="35" t="s">
        <v>113</v>
      </c>
    </row>
    <row r="82" spans="1:5" ht="12.75">
      <c r="A82" s="36" t="s">
        <v>51</v>
      </c>
      <c r="E82" s="37" t="s">
        <v>348</v>
      </c>
    </row>
    <row r="83" spans="1:5" ht="102">
      <c r="A83" t="s">
        <v>53</v>
      </c>
      <c r="E83" s="35" t="s">
        <v>159</v>
      </c>
    </row>
    <row r="84" spans="1:16" ht="12.75">
      <c r="A84" s="25" t="s">
        <v>44</v>
      </c>
      <c s="29" t="s">
        <v>192</v>
      </c>
      <c s="29" t="s">
        <v>160</v>
      </c>
      <c s="25" t="s">
        <v>46</v>
      </c>
      <c s="30" t="s">
        <v>161</v>
      </c>
      <c s="31" t="s">
        <v>118</v>
      </c>
      <c s="32">
        <v>472.5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162</v>
      </c>
    </row>
    <row r="86" spans="1:5" ht="12.75">
      <c r="A86" s="36" t="s">
        <v>51</v>
      </c>
      <c r="E86" s="37" t="s">
        <v>349</v>
      </c>
    </row>
    <row r="87" spans="1:5" ht="76.5">
      <c r="A87" t="s">
        <v>53</v>
      </c>
      <c r="E87" s="35" t="s">
        <v>164</v>
      </c>
    </row>
    <row r="88" spans="1:16" ht="12.75">
      <c r="A88" s="25" t="s">
        <v>44</v>
      </c>
      <c s="29" t="s">
        <v>196</v>
      </c>
      <c s="29" t="s">
        <v>165</v>
      </c>
      <c s="25" t="s">
        <v>46</v>
      </c>
      <c s="30" t="s">
        <v>166</v>
      </c>
      <c s="31" t="s">
        <v>118</v>
      </c>
      <c s="32">
        <v>15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167</v>
      </c>
    </row>
    <row r="90" spans="1:5" ht="12.75">
      <c r="A90" s="36" t="s">
        <v>51</v>
      </c>
      <c r="E90" s="37" t="s">
        <v>350</v>
      </c>
    </row>
    <row r="91" spans="1:5" ht="38.25">
      <c r="A91" t="s">
        <v>53</v>
      </c>
      <c r="E91" s="35" t="s">
        <v>169</v>
      </c>
    </row>
    <row r="92" spans="1:16" ht="12.75">
      <c r="A92" s="25" t="s">
        <v>44</v>
      </c>
      <c s="29" t="s">
        <v>203</v>
      </c>
      <c s="29" t="s">
        <v>171</v>
      </c>
      <c s="25" t="s">
        <v>46</v>
      </c>
      <c s="30" t="s">
        <v>172</v>
      </c>
      <c s="31" t="s">
        <v>118</v>
      </c>
      <c s="32">
        <v>472.5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12.75">
      <c r="A94" s="36" t="s">
        <v>51</v>
      </c>
      <c r="E94" s="37" t="s">
        <v>349</v>
      </c>
    </row>
    <row r="95" spans="1:5" ht="51">
      <c r="A95" t="s">
        <v>53</v>
      </c>
      <c r="E95" s="35" t="s">
        <v>174</v>
      </c>
    </row>
    <row r="96" spans="1:16" ht="12.75">
      <c r="A96" s="25" t="s">
        <v>44</v>
      </c>
      <c s="29" t="s">
        <v>208</v>
      </c>
      <c s="29" t="s">
        <v>176</v>
      </c>
      <c s="25" t="s">
        <v>46</v>
      </c>
      <c s="30" t="s">
        <v>177</v>
      </c>
      <c s="31" t="s">
        <v>118</v>
      </c>
      <c s="32">
        <v>779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178</v>
      </c>
    </row>
    <row r="98" spans="1:5" ht="51">
      <c r="A98" s="36" t="s">
        <v>51</v>
      </c>
      <c r="E98" s="37" t="s">
        <v>351</v>
      </c>
    </row>
    <row r="99" spans="1:5" ht="51">
      <c r="A99" t="s">
        <v>53</v>
      </c>
      <c r="E99" s="35" t="s">
        <v>174</v>
      </c>
    </row>
    <row r="100" spans="1:16" ht="12.75">
      <c r="A100" s="25" t="s">
        <v>44</v>
      </c>
      <c s="29" t="s">
        <v>213</v>
      </c>
      <c s="29" t="s">
        <v>181</v>
      </c>
      <c s="25" t="s">
        <v>46</v>
      </c>
      <c s="30" t="s">
        <v>182</v>
      </c>
      <c s="31" t="s">
        <v>118</v>
      </c>
      <c s="32">
        <v>40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51">
      <c r="A101" s="34" t="s">
        <v>49</v>
      </c>
      <c r="E101" s="35" t="s">
        <v>183</v>
      </c>
    </row>
    <row r="102" spans="1:5" ht="12.75">
      <c r="A102" s="36" t="s">
        <v>51</v>
      </c>
      <c r="E102" s="37" t="s">
        <v>352</v>
      </c>
    </row>
    <row r="103" spans="1:5" ht="51">
      <c r="A103" t="s">
        <v>53</v>
      </c>
      <c r="E103" s="35" t="s">
        <v>185</v>
      </c>
    </row>
    <row r="104" spans="1:16" ht="12.75">
      <c r="A104" s="25" t="s">
        <v>44</v>
      </c>
      <c s="29" t="s">
        <v>290</v>
      </c>
      <c s="29" t="s">
        <v>187</v>
      </c>
      <c s="25" t="s">
        <v>46</v>
      </c>
      <c s="30" t="s">
        <v>188</v>
      </c>
      <c s="31" t="s">
        <v>118</v>
      </c>
      <c s="32">
        <v>770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189</v>
      </c>
    </row>
    <row r="106" spans="1:5" ht="51">
      <c r="A106" s="36" t="s">
        <v>51</v>
      </c>
      <c r="E106" s="37" t="s">
        <v>353</v>
      </c>
    </row>
    <row r="107" spans="1:5" ht="140.25">
      <c r="A107" t="s">
        <v>53</v>
      </c>
      <c r="E107" s="35" t="s">
        <v>191</v>
      </c>
    </row>
    <row r="108" spans="1:16" ht="12.75">
      <c r="A108" s="25" t="s">
        <v>44</v>
      </c>
      <c s="29" t="s">
        <v>292</v>
      </c>
      <c s="29" t="s">
        <v>193</v>
      </c>
      <c s="25" t="s">
        <v>46</v>
      </c>
      <c s="30" t="s">
        <v>194</v>
      </c>
      <c s="31" t="s">
        <v>118</v>
      </c>
      <c s="32">
        <v>459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12.75">
      <c r="A110" s="36" t="s">
        <v>51</v>
      </c>
      <c r="E110" s="37" t="s">
        <v>354</v>
      </c>
    </row>
    <row r="111" spans="1:5" ht="140.25">
      <c r="A111" t="s">
        <v>53</v>
      </c>
      <c r="E111" s="35" t="s">
        <v>191</v>
      </c>
    </row>
    <row r="112" spans="1:16" ht="12.75">
      <c r="A112" s="25" t="s">
        <v>44</v>
      </c>
      <c s="29" t="s">
        <v>355</v>
      </c>
      <c s="29" t="s">
        <v>294</v>
      </c>
      <c s="25" t="s">
        <v>46</v>
      </c>
      <c s="30" t="s">
        <v>295</v>
      </c>
      <c s="31" t="s">
        <v>118</v>
      </c>
      <c s="32">
        <v>32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46</v>
      </c>
    </row>
    <row r="114" spans="1:5" ht="51">
      <c r="A114" s="36" t="s">
        <v>51</v>
      </c>
      <c r="E114" s="37" t="s">
        <v>356</v>
      </c>
    </row>
    <row r="115" spans="1:5" ht="178.5">
      <c r="A115" t="s">
        <v>53</v>
      </c>
      <c r="E115" s="35" t="s">
        <v>297</v>
      </c>
    </row>
    <row r="116" spans="1:16" ht="12.75">
      <c r="A116" s="25" t="s">
        <v>44</v>
      </c>
      <c s="29" t="s">
        <v>299</v>
      </c>
      <c s="29" t="s">
        <v>197</v>
      </c>
      <c s="25" t="s">
        <v>46</v>
      </c>
      <c s="30" t="s">
        <v>198</v>
      </c>
      <c s="31" t="s">
        <v>199</v>
      </c>
      <c s="32">
        <v>80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46</v>
      </c>
    </row>
    <row r="118" spans="1:5" ht="12.75">
      <c r="A118" s="36" t="s">
        <v>51</v>
      </c>
      <c r="E118" s="37" t="s">
        <v>357</v>
      </c>
    </row>
    <row r="119" spans="1:5" ht="38.25">
      <c r="A119" t="s">
        <v>53</v>
      </c>
      <c r="E119" s="35" t="s">
        <v>201</v>
      </c>
    </row>
    <row r="120" spans="1:18" ht="12.75" customHeight="1">
      <c r="A120" s="6" t="s">
        <v>42</v>
      </c>
      <c s="6"/>
      <c s="40" t="s">
        <v>81</v>
      </c>
      <c s="6"/>
      <c s="27" t="s">
        <v>298</v>
      </c>
      <c s="6"/>
      <c s="6"/>
      <c s="6"/>
      <c s="41">
        <f>0+Q120</f>
      </c>
      <c r="O120">
        <f>0+R120</f>
      </c>
      <c r="Q120">
        <f>0+I121+I125+I129</f>
      </c>
      <c>
        <f>0+O121+O125+O129</f>
      </c>
    </row>
    <row r="121" spans="1:16" ht="12.75">
      <c r="A121" s="25" t="s">
        <v>44</v>
      </c>
      <c s="29" t="s">
        <v>304</v>
      </c>
      <c s="29" t="s">
        <v>300</v>
      </c>
      <c s="25" t="s">
        <v>46</v>
      </c>
      <c s="30" t="s">
        <v>301</v>
      </c>
      <c s="31" t="s">
        <v>199</v>
      </c>
      <c s="32">
        <v>2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46</v>
      </c>
    </row>
    <row r="123" spans="1:5" ht="12.75">
      <c r="A123" s="36" t="s">
        <v>51</v>
      </c>
      <c r="E123" s="37" t="s">
        <v>242</v>
      </c>
    </row>
    <row r="124" spans="1:5" ht="255">
      <c r="A124" t="s">
        <v>53</v>
      </c>
      <c r="E124" s="35" t="s">
        <v>303</v>
      </c>
    </row>
    <row r="125" spans="1:16" ht="12.75">
      <c r="A125" s="25" t="s">
        <v>44</v>
      </c>
      <c s="29" t="s">
        <v>308</v>
      </c>
      <c s="29" t="s">
        <v>358</v>
      </c>
      <c s="25" t="s">
        <v>46</v>
      </c>
      <c s="30" t="s">
        <v>359</v>
      </c>
      <c s="31" t="s">
        <v>95</v>
      </c>
      <c s="32">
        <v>1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46</v>
      </c>
    </row>
    <row r="127" spans="1:5" ht="12.75">
      <c r="A127" s="36" t="s">
        <v>51</v>
      </c>
      <c r="E127" s="37" t="s">
        <v>52</v>
      </c>
    </row>
    <row r="128" spans="1:5" ht="76.5">
      <c r="A128" t="s">
        <v>53</v>
      </c>
      <c r="E128" s="35" t="s">
        <v>360</v>
      </c>
    </row>
    <row r="129" spans="1:16" ht="12.75">
      <c r="A129" s="25" t="s">
        <v>44</v>
      </c>
      <c s="29" t="s">
        <v>310</v>
      </c>
      <c s="29" t="s">
        <v>361</v>
      </c>
      <c s="25" t="s">
        <v>46</v>
      </c>
      <c s="30" t="s">
        <v>362</v>
      </c>
      <c s="31" t="s">
        <v>95</v>
      </c>
      <c s="32">
        <v>1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46</v>
      </c>
    </row>
    <row r="131" spans="1:5" ht="12.75">
      <c r="A131" s="36" t="s">
        <v>51</v>
      </c>
      <c r="E131" s="37" t="s">
        <v>52</v>
      </c>
    </row>
    <row r="132" spans="1:5" ht="25.5">
      <c r="A132" t="s">
        <v>53</v>
      </c>
      <c r="E132" s="35" t="s">
        <v>363</v>
      </c>
    </row>
    <row r="133" spans="1:18" ht="12.75" customHeight="1">
      <c r="A133" s="6" t="s">
        <v>42</v>
      </c>
      <c s="6"/>
      <c s="40" t="s">
        <v>39</v>
      </c>
      <c s="6"/>
      <c s="27" t="s">
        <v>202</v>
      </c>
      <c s="6"/>
      <c s="6"/>
      <c s="6"/>
      <c s="41">
        <f>0+Q133</f>
      </c>
      <c r="O133">
        <f>0+R133</f>
      </c>
      <c r="Q133">
        <f>0+I134+I138+I142+I146</f>
      </c>
      <c>
        <f>0+O134+O138+O142+O146</f>
      </c>
    </row>
    <row r="134" spans="1:16" ht="12.75">
      <c r="A134" s="25" t="s">
        <v>44</v>
      </c>
      <c s="29" t="s">
        <v>364</v>
      </c>
      <c s="29" t="s">
        <v>204</v>
      </c>
      <c s="25" t="s">
        <v>46</v>
      </c>
      <c s="30" t="s">
        <v>205</v>
      </c>
      <c s="31" t="s">
        <v>95</v>
      </c>
      <c s="32">
        <v>3</v>
      </c>
      <c s="33">
        <v>0</v>
      </c>
      <c s="33">
        <f>ROUND(ROUND(H134,2)*ROUND(G134,3),2)</f>
      </c>
      <c r="O134">
        <f>(I134*21)/100</f>
      </c>
      <c t="s">
        <v>22</v>
      </c>
    </row>
    <row r="135" spans="1:5" ht="12.75">
      <c r="A135" s="34" t="s">
        <v>49</v>
      </c>
      <c r="E135" s="35" t="s">
        <v>46</v>
      </c>
    </row>
    <row r="136" spans="1:5" ht="12.75">
      <c r="A136" s="36" t="s">
        <v>51</v>
      </c>
      <c r="E136" s="37" t="s">
        <v>365</v>
      </c>
    </row>
    <row r="137" spans="1:5" ht="51">
      <c r="A137" t="s">
        <v>53</v>
      </c>
      <c r="E137" s="35" t="s">
        <v>207</v>
      </c>
    </row>
    <row r="138" spans="1:16" ht="25.5">
      <c r="A138" s="25" t="s">
        <v>44</v>
      </c>
      <c s="29" t="s">
        <v>312</v>
      </c>
      <c s="29" t="s">
        <v>209</v>
      </c>
      <c s="25" t="s">
        <v>46</v>
      </c>
      <c s="30" t="s">
        <v>210</v>
      </c>
      <c s="31" t="s">
        <v>118</v>
      </c>
      <c s="32">
        <v>29</v>
      </c>
      <c s="33">
        <v>0</v>
      </c>
      <c s="33">
        <f>ROUND(ROUND(H138,2)*ROUND(G138,3),2)</f>
      </c>
      <c r="O138">
        <f>(I138*21)/100</f>
      </c>
      <c t="s">
        <v>22</v>
      </c>
    </row>
    <row r="139" spans="1:5" ht="12.75">
      <c r="A139" s="34" t="s">
        <v>49</v>
      </c>
      <c r="E139" s="35" t="s">
        <v>46</v>
      </c>
    </row>
    <row r="140" spans="1:5" ht="38.25">
      <c r="A140" s="36" t="s">
        <v>51</v>
      </c>
      <c r="E140" s="37" t="s">
        <v>366</v>
      </c>
    </row>
    <row r="141" spans="1:5" ht="38.25">
      <c r="A141" t="s">
        <v>53</v>
      </c>
      <c r="E141" s="35" t="s">
        <v>212</v>
      </c>
    </row>
    <row r="142" spans="1:16" ht="12.75">
      <c r="A142" s="25" t="s">
        <v>44</v>
      </c>
      <c s="29" t="s">
        <v>318</v>
      </c>
      <c s="29" t="s">
        <v>367</v>
      </c>
      <c s="25" t="s">
        <v>46</v>
      </c>
      <c s="30" t="s">
        <v>368</v>
      </c>
      <c s="31" t="s">
        <v>95</v>
      </c>
      <c s="32">
        <v>4</v>
      </c>
      <c s="33">
        <v>0</v>
      </c>
      <c s="33">
        <f>ROUND(ROUND(H142,2)*ROUND(G142,3),2)</f>
      </c>
      <c r="O142">
        <f>(I142*21)/100</f>
      </c>
      <c t="s">
        <v>22</v>
      </c>
    </row>
    <row r="143" spans="1:5" ht="12.75">
      <c r="A143" s="34" t="s">
        <v>49</v>
      </c>
      <c r="E143" s="35" t="s">
        <v>46</v>
      </c>
    </row>
    <row r="144" spans="1:5" ht="12.75">
      <c r="A144" s="36" t="s">
        <v>51</v>
      </c>
      <c r="E144" s="37" t="s">
        <v>369</v>
      </c>
    </row>
    <row r="145" spans="1:5" ht="38.25">
      <c r="A145" t="s">
        <v>53</v>
      </c>
      <c r="E145" s="35" t="s">
        <v>370</v>
      </c>
    </row>
    <row r="146" spans="1:16" ht="12.75">
      <c r="A146" s="25" t="s">
        <v>44</v>
      </c>
      <c s="29" t="s">
        <v>371</v>
      </c>
      <c s="29" t="s">
        <v>214</v>
      </c>
      <c s="25" t="s">
        <v>46</v>
      </c>
      <c s="30" t="s">
        <v>215</v>
      </c>
      <c s="31" t="s">
        <v>199</v>
      </c>
      <c s="32">
        <v>80</v>
      </c>
      <c s="33">
        <v>0</v>
      </c>
      <c s="33">
        <f>ROUND(ROUND(H146,2)*ROUND(G146,3),2)</f>
      </c>
      <c r="O146">
        <f>(I146*21)/100</f>
      </c>
      <c t="s">
        <v>22</v>
      </c>
    </row>
    <row r="147" spans="1:5" ht="12.75">
      <c r="A147" s="34" t="s">
        <v>49</v>
      </c>
      <c r="E147" s="35" t="s">
        <v>46</v>
      </c>
    </row>
    <row r="148" spans="1:5" ht="12.75">
      <c r="A148" s="36" t="s">
        <v>51</v>
      </c>
      <c r="E148" s="37" t="s">
        <v>357</v>
      </c>
    </row>
    <row r="149" spans="1:5" ht="25.5">
      <c r="A149" t="s">
        <v>53</v>
      </c>
      <c r="E149" s="35" t="s">
        <v>216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0+O8+O13+O62+O67+O116+O129+O134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372</v>
      </c>
      <c s="38">
        <f>0+I8+I13+I62+I67+I116+I129+I134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372</v>
      </c>
      <c s="6"/>
      <c s="18" t="s">
        <v>373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44</v>
      </c>
      <c s="29" t="s">
        <v>28</v>
      </c>
      <c s="29" t="s">
        <v>104</v>
      </c>
      <c s="25" t="s">
        <v>46</v>
      </c>
      <c s="30" t="s">
        <v>105</v>
      </c>
      <c s="31" t="s">
        <v>106</v>
      </c>
      <c s="32">
        <v>336.038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51">
      <c r="A11" s="36" t="s">
        <v>51</v>
      </c>
      <c r="E11" s="37" t="s">
        <v>374</v>
      </c>
    </row>
    <row r="12" spans="1:5" ht="140.25">
      <c r="A12" t="s">
        <v>53</v>
      </c>
      <c r="E12" s="35" t="s">
        <v>108</v>
      </c>
    </row>
    <row r="13" spans="1:18" ht="12.75" customHeight="1">
      <c r="A13" s="6" t="s">
        <v>42</v>
      </c>
      <c s="6"/>
      <c s="40" t="s">
        <v>28</v>
      </c>
      <c s="6"/>
      <c s="27" t="s">
        <v>109</v>
      </c>
      <c s="6"/>
      <c s="6"/>
      <c s="6"/>
      <c s="41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12.75">
      <c r="A14" s="25" t="s">
        <v>44</v>
      </c>
      <c s="29" t="s">
        <v>22</v>
      </c>
      <c s="29" t="s">
        <v>110</v>
      </c>
      <c s="25" t="s">
        <v>46</v>
      </c>
      <c s="30" t="s">
        <v>111</v>
      </c>
      <c s="31" t="s">
        <v>112</v>
      </c>
      <c s="32">
        <v>40.65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25.5">
      <c r="A15" s="34" t="s">
        <v>49</v>
      </c>
      <c r="E15" s="35" t="s">
        <v>113</v>
      </c>
    </row>
    <row r="16" spans="1:5" ht="25.5">
      <c r="A16" s="36" t="s">
        <v>51</v>
      </c>
      <c r="E16" s="37" t="s">
        <v>375</v>
      </c>
    </row>
    <row r="17" spans="1:5" ht="63.75">
      <c r="A17" t="s">
        <v>53</v>
      </c>
      <c r="E17" s="35" t="s">
        <v>115</v>
      </c>
    </row>
    <row r="18" spans="1:16" ht="12.75">
      <c r="A18" s="25" t="s">
        <v>44</v>
      </c>
      <c s="29" t="s">
        <v>21</v>
      </c>
      <c s="29" t="s">
        <v>116</v>
      </c>
      <c s="25" t="s">
        <v>46</v>
      </c>
      <c s="30" t="s">
        <v>117</v>
      </c>
      <c s="31" t="s">
        <v>118</v>
      </c>
      <c s="32">
        <v>1743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119</v>
      </c>
    </row>
    <row r="20" spans="1:5" ht="12.75">
      <c r="A20" s="36" t="s">
        <v>51</v>
      </c>
      <c r="E20" s="37" t="s">
        <v>376</v>
      </c>
    </row>
    <row r="21" spans="1:5" ht="12.75">
      <c r="A21" t="s">
        <v>53</v>
      </c>
      <c r="E21" s="35" t="s">
        <v>121</v>
      </c>
    </row>
    <row r="22" spans="1:16" ht="12.75">
      <c r="A22" s="25" t="s">
        <v>44</v>
      </c>
      <c s="29" t="s">
        <v>32</v>
      </c>
      <c s="29" t="s">
        <v>122</v>
      </c>
      <c s="25" t="s">
        <v>46</v>
      </c>
      <c s="30" t="s">
        <v>123</v>
      </c>
      <c s="31" t="s">
        <v>112</v>
      </c>
      <c s="32">
        <v>2.68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124</v>
      </c>
    </row>
    <row r="24" spans="1:5" ht="25.5">
      <c r="A24" s="36" t="s">
        <v>51</v>
      </c>
      <c r="E24" s="37" t="s">
        <v>377</v>
      </c>
    </row>
    <row r="25" spans="1:5" ht="63.75">
      <c r="A25" t="s">
        <v>53</v>
      </c>
      <c r="E25" s="35" t="s">
        <v>115</v>
      </c>
    </row>
    <row r="26" spans="1:16" ht="12.75">
      <c r="A26" s="25" t="s">
        <v>44</v>
      </c>
      <c s="29" t="s">
        <v>34</v>
      </c>
      <c s="29" t="s">
        <v>126</v>
      </c>
      <c s="25" t="s">
        <v>46</v>
      </c>
      <c s="30" t="s">
        <v>127</v>
      </c>
      <c s="31" t="s">
        <v>112</v>
      </c>
      <c s="32">
        <v>152.438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38.25">
      <c r="A27" s="34" t="s">
        <v>49</v>
      </c>
      <c r="E27" s="35" t="s">
        <v>378</v>
      </c>
    </row>
    <row r="28" spans="1:5" ht="76.5">
      <c r="A28" s="36" t="s">
        <v>51</v>
      </c>
      <c r="E28" s="37" t="s">
        <v>379</v>
      </c>
    </row>
    <row r="29" spans="1:5" ht="369.75">
      <c r="A29" t="s">
        <v>53</v>
      </c>
      <c r="E29" s="35" t="s">
        <v>130</v>
      </c>
    </row>
    <row r="30" spans="1:16" ht="12.75">
      <c r="A30" s="25" t="s">
        <v>44</v>
      </c>
      <c s="29" t="s">
        <v>36</v>
      </c>
      <c s="29" t="s">
        <v>131</v>
      </c>
      <c s="25" t="s">
        <v>46</v>
      </c>
      <c s="30" t="s">
        <v>132</v>
      </c>
      <c s="31" t="s">
        <v>118</v>
      </c>
      <c s="32">
        <v>142.9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51</v>
      </c>
      <c r="E32" s="37" t="s">
        <v>380</v>
      </c>
    </row>
    <row r="33" spans="1:5" ht="63.75">
      <c r="A33" t="s">
        <v>53</v>
      </c>
      <c r="E33" s="35" t="s">
        <v>134</v>
      </c>
    </row>
    <row r="34" spans="1:16" ht="12.75">
      <c r="A34" s="25" t="s">
        <v>44</v>
      </c>
      <c s="29" t="s">
        <v>85</v>
      </c>
      <c s="29" t="s">
        <v>381</v>
      </c>
      <c s="25" t="s">
        <v>46</v>
      </c>
      <c s="30" t="s">
        <v>382</v>
      </c>
      <c s="31" t="s">
        <v>199</v>
      </c>
      <c s="32">
        <v>137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383</v>
      </c>
    </row>
    <row r="36" spans="1:5" ht="12.75">
      <c r="A36" s="36" t="s">
        <v>51</v>
      </c>
      <c r="E36" s="37" t="s">
        <v>384</v>
      </c>
    </row>
    <row r="37" spans="1:5" ht="63.75">
      <c r="A37" t="s">
        <v>53</v>
      </c>
      <c r="E37" s="35" t="s">
        <v>134</v>
      </c>
    </row>
    <row r="38" spans="1:16" ht="12.75">
      <c r="A38" s="25" t="s">
        <v>44</v>
      </c>
      <c s="29" t="s">
        <v>81</v>
      </c>
      <c s="29" t="s">
        <v>259</v>
      </c>
      <c s="25" t="s">
        <v>46</v>
      </c>
      <c s="30" t="s">
        <v>260</v>
      </c>
      <c s="31" t="s">
        <v>112</v>
      </c>
      <c s="32">
        <v>4.8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51</v>
      </c>
      <c r="E40" s="37" t="s">
        <v>385</v>
      </c>
    </row>
    <row r="41" spans="1:5" ht="318.75">
      <c r="A41" t="s">
        <v>53</v>
      </c>
      <c r="E41" s="35" t="s">
        <v>262</v>
      </c>
    </row>
    <row r="42" spans="1:16" ht="12.75">
      <c r="A42" s="25" t="s">
        <v>44</v>
      </c>
      <c s="29" t="s">
        <v>39</v>
      </c>
      <c s="29" t="s">
        <v>135</v>
      </c>
      <c s="25" t="s">
        <v>46</v>
      </c>
      <c s="30" t="s">
        <v>136</v>
      </c>
      <c s="31" t="s">
        <v>112</v>
      </c>
      <c s="32">
        <v>186.688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6" t="s">
        <v>51</v>
      </c>
      <c r="E44" s="37" t="s">
        <v>386</v>
      </c>
    </row>
    <row r="45" spans="1:5" ht="191.25">
      <c r="A45" t="s">
        <v>53</v>
      </c>
      <c r="E45" s="35" t="s">
        <v>138</v>
      </c>
    </row>
    <row r="46" spans="1:16" ht="12.75">
      <c r="A46" s="25" t="s">
        <v>44</v>
      </c>
      <c s="29" t="s">
        <v>41</v>
      </c>
      <c s="29" t="s">
        <v>139</v>
      </c>
      <c s="25" t="s">
        <v>46</v>
      </c>
      <c s="30" t="s">
        <v>140</v>
      </c>
      <c s="31" t="s">
        <v>112</v>
      </c>
      <c s="32">
        <v>40.65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113</v>
      </c>
    </row>
    <row r="48" spans="1:5" ht="12.75">
      <c r="A48" s="36" t="s">
        <v>51</v>
      </c>
      <c r="E48" s="37" t="s">
        <v>387</v>
      </c>
    </row>
    <row r="49" spans="1:5" ht="242.25">
      <c r="A49" t="s">
        <v>53</v>
      </c>
      <c r="E49" s="35" t="s">
        <v>142</v>
      </c>
    </row>
    <row r="50" spans="1:16" ht="12.75">
      <c r="A50" s="25" t="s">
        <v>44</v>
      </c>
      <c s="29" t="s">
        <v>153</v>
      </c>
      <c s="29" t="s">
        <v>265</v>
      </c>
      <c s="25" t="s">
        <v>46</v>
      </c>
      <c s="30" t="s">
        <v>266</v>
      </c>
      <c s="31" t="s">
        <v>112</v>
      </c>
      <c s="32">
        <v>3.2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12.75">
      <c r="A52" s="36" t="s">
        <v>51</v>
      </c>
      <c r="E52" s="37" t="s">
        <v>267</v>
      </c>
    </row>
    <row r="53" spans="1:5" ht="229.5">
      <c r="A53" t="s">
        <v>53</v>
      </c>
      <c r="E53" s="35" t="s">
        <v>268</v>
      </c>
    </row>
    <row r="54" spans="1:16" ht="12.75">
      <c r="A54" s="25" t="s">
        <v>44</v>
      </c>
      <c s="29" t="s">
        <v>98</v>
      </c>
      <c s="29" t="s">
        <v>269</v>
      </c>
      <c s="25" t="s">
        <v>46</v>
      </c>
      <c s="30" t="s">
        <v>270</v>
      </c>
      <c s="31" t="s">
        <v>112</v>
      </c>
      <c s="32">
        <v>1.2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46</v>
      </c>
    </row>
    <row r="56" spans="1:5" ht="12.75">
      <c r="A56" s="36" t="s">
        <v>51</v>
      </c>
      <c r="E56" s="37" t="s">
        <v>271</v>
      </c>
    </row>
    <row r="57" spans="1:5" ht="293.25">
      <c r="A57" t="s">
        <v>53</v>
      </c>
      <c r="E57" s="35" t="s">
        <v>272</v>
      </c>
    </row>
    <row r="58" spans="1:16" ht="12.75">
      <c r="A58" s="25" t="s">
        <v>44</v>
      </c>
      <c s="29" t="s">
        <v>57</v>
      </c>
      <c s="29" t="s">
        <v>143</v>
      </c>
      <c s="25" t="s">
        <v>46</v>
      </c>
      <c s="30" t="s">
        <v>144</v>
      </c>
      <c s="31" t="s">
        <v>118</v>
      </c>
      <c s="32">
        <v>203.25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113</v>
      </c>
    </row>
    <row r="60" spans="1:5" ht="12.75">
      <c r="A60" s="36" t="s">
        <v>51</v>
      </c>
      <c r="E60" s="37" t="s">
        <v>388</v>
      </c>
    </row>
    <row r="61" spans="1:5" ht="25.5">
      <c r="A61" t="s">
        <v>53</v>
      </c>
      <c r="E61" s="35" t="s">
        <v>146</v>
      </c>
    </row>
    <row r="62" spans="1:18" ht="12.75" customHeight="1">
      <c r="A62" s="6" t="s">
        <v>42</v>
      </c>
      <c s="6"/>
      <c s="40" t="s">
        <v>32</v>
      </c>
      <c s="6"/>
      <c s="27" t="s">
        <v>274</v>
      </c>
      <c s="6"/>
      <c s="6"/>
      <c s="6"/>
      <c s="41">
        <f>0+Q62</f>
      </c>
      <c r="O62">
        <f>0+R62</f>
      </c>
      <c r="Q62">
        <f>0+I63</f>
      </c>
      <c>
        <f>0+O63</f>
      </c>
    </row>
    <row r="63" spans="1:16" ht="12.75">
      <c r="A63" s="25" t="s">
        <v>44</v>
      </c>
      <c s="29" t="s">
        <v>69</v>
      </c>
      <c s="29" t="s">
        <v>279</v>
      </c>
      <c s="25" t="s">
        <v>46</v>
      </c>
      <c s="30" t="s">
        <v>280</v>
      </c>
      <c s="31" t="s">
        <v>112</v>
      </c>
      <c s="32">
        <v>0.4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12.75">
      <c r="A64" s="34" t="s">
        <v>49</v>
      </c>
      <c r="E64" s="35" t="s">
        <v>46</v>
      </c>
    </row>
    <row r="65" spans="1:5" ht="12.75">
      <c r="A65" s="36" t="s">
        <v>51</v>
      </c>
      <c r="E65" s="37" t="s">
        <v>281</v>
      </c>
    </row>
    <row r="66" spans="1:5" ht="38.25">
      <c r="A66" t="s">
        <v>53</v>
      </c>
      <c r="E66" s="35" t="s">
        <v>282</v>
      </c>
    </row>
    <row r="67" spans="1:18" ht="12.75" customHeight="1">
      <c r="A67" s="6" t="s">
        <v>42</v>
      </c>
      <c s="6"/>
      <c s="40" t="s">
        <v>34</v>
      </c>
      <c s="6"/>
      <c s="27" t="s">
        <v>147</v>
      </c>
      <c s="6"/>
      <c s="6"/>
      <c s="6"/>
      <c s="41">
        <f>0+Q67</f>
      </c>
      <c r="O67">
        <f>0+R67</f>
      </c>
      <c r="Q67">
        <f>0+I68+I72+I76+I80+I84+I88+I92+I96+I100+I104+I108+I112</f>
      </c>
      <c>
        <f>0+O68+O72+O76+O80+O84+O88+O92+O96+O100+O104+O108+O112</f>
      </c>
    </row>
    <row r="68" spans="1:16" ht="12.75">
      <c r="A68" s="25" t="s">
        <v>44</v>
      </c>
      <c s="29" t="s">
        <v>170</v>
      </c>
      <c s="29" t="s">
        <v>148</v>
      </c>
      <c s="25" t="s">
        <v>46</v>
      </c>
      <c s="30" t="s">
        <v>149</v>
      </c>
      <c s="31" t="s">
        <v>112</v>
      </c>
      <c s="32">
        <v>81.3</v>
      </c>
      <c s="33">
        <v>0</v>
      </c>
      <c s="33">
        <f>ROUND(ROUND(H68,2)*ROUND(G68,3),2)</f>
      </c>
      <c r="O68">
        <f>(I68*21)/100</f>
      </c>
      <c t="s">
        <v>22</v>
      </c>
    </row>
    <row r="69" spans="1:5" ht="38.25">
      <c r="A69" s="34" t="s">
        <v>49</v>
      </c>
      <c r="E69" s="35" t="s">
        <v>150</v>
      </c>
    </row>
    <row r="70" spans="1:5" ht="12.75">
      <c r="A70" s="36" t="s">
        <v>51</v>
      </c>
      <c r="E70" s="37" t="s">
        <v>389</v>
      </c>
    </row>
    <row r="71" spans="1:5" ht="51">
      <c r="A71" t="s">
        <v>53</v>
      </c>
      <c r="E71" s="35" t="s">
        <v>152</v>
      </c>
    </row>
    <row r="72" spans="1:16" ht="12.75">
      <c r="A72" s="25" t="s">
        <v>44</v>
      </c>
      <c s="29" t="s">
        <v>175</v>
      </c>
      <c s="29" t="s">
        <v>154</v>
      </c>
      <c s="25" t="s">
        <v>46</v>
      </c>
      <c s="30" t="s">
        <v>155</v>
      </c>
      <c s="31" t="s">
        <v>118</v>
      </c>
      <c s="32">
        <v>203.25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25.5">
      <c r="A73" s="34" t="s">
        <v>49</v>
      </c>
      <c r="E73" s="35" t="s">
        <v>113</v>
      </c>
    </row>
    <row r="74" spans="1:5" ht="12.75">
      <c r="A74" s="36" t="s">
        <v>51</v>
      </c>
      <c r="E74" s="37" t="s">
        <v>388</v>
      </c>
    </row>
    <row r="75" spans="1:5" ht="51">
      <c r="A75" t="s">
        <v>53</v>
      </c>
      <c r="E75" s="35" t="s">
        <v>152</v>
      </c>
    </row>
    <row r="76" spans="1:16" ht="12.75">
      <c r="A76" s="25" t="s">
        <v>44</v>
      </c>
      <c s="29" t="s">
        <v>180</v>
      </c>
      <c s="29" t="s">
        <v>156</v>
      </c>
      <c s="25" t="s">
        <v>46</v>
      </c>
      <c s="30" t="s">
        <v>157</v>
      </c>
      <c s="31" t="s">
        <v>118</v>
      </c>
      <c s="32">
        <v>203.25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25.5">
      <c r="A77" s="34" t="s">
        <v>49</v>
      </c>
      <c r="E77" s="35" t="s">
        <v>113</v>
      </c>
    </row>
    <row r="78" spans="1:5" ht="12.75">
      <c r="A78" s="36" t="s">
        <v>51</v>
      </c>
      <c r="E78" s="37" t="s">
        <v>390</v>
      </c>
    </row>
    <row r="79" spans="1:5" ht="102">
      <c r="A79" t="s">
        <v>53</v>
      </c>
      <c r="E79" s="35" t="s">
        <v>159</v>
      </c>
    </row>
    <row r="80" spans="1:16" ht="12.75">
      <c r="A80" s="25" t="s">
        <v>44</v>
      </c>
      <c s="29" t="s">
        <v>186</v>
      </c>
      <c s="29" t="s">
        <v>160</v>
      </c>
      <c s="25" t="s">
        <v>46</v>
      </c>
      <c s="30" t="s">
        <v>161</v>
      </c>
      <c s="31" t="s">
        <v>118</v>
      </c>
      <c s="32">
        <v>1830.15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12.75">
      <c r="A81" s="34" t="s">
        <v>49</v>
      </c>
      <c r="E81" s="35" t="s">
        <v>162</v>
      </c>
    </row>
    <row r="82" spans="1:5" ht="12.75">
      <c r="A82" s="36" t="s">
        <v>51</v>
      </c>
      <c r="E82" s="37" t="s">
        <v>391</v>
      </c>
    </row>
    <row r="83" spans="1:5" ht="76.5">
      <c r="A83" t="s">
        <v>53</v>
      </c>
      <c r="E83" s="35" t="s">
        <v>164</v>
      </c>
    </row>
    <row r="84" spans="1:16" ht="12.75">
      <c r="A84" s="25" t="s">
        <v>44</v>
      </c>
      <c s="29" t="s">
        <v>192</v>
      </c>
      <c s="29" t="s">
        <v>165</v>
      </c>
      <c s="25" t="s">
        <v>46</v>
      </c>
      <c s="30" t="s">
        <v>166</v>
      </c>
      <c s="31" t="s">
        <v>118</v>
      </c>
      <c s="32">
        <v>142.9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167</v>
      </c>
    </row>
    <row r="86" spans="1:5" ht="12.75">
      <c r="A86" s="36" t="s">
        <v>51</v>
      </c>
      <c r="E86" s="37" t="s">
        <v>392</v>
      </c>
    </row>
    <row r="87" spans="1:5" ht="38.25">
      <c r="A87" t="s">
        <v>53</v>
      </c>
      <c r="E87" s="35" t="s">
        <v>169</v>
      </c>
    </row>
    <row r="88" spans="1:16" ht="12.75">
      <c r="A88" s="25" t="s">
        <v>44</v>
      </c>
      <c s="29" t="s">
        <v>196</v>
      </c>
      <c s="29" t="s">
        <v>171</v>
      </c>
      <c s="25" t="s">
        <v>46</v>
      </c>
      <c s="30" t="s">
        <v>172</v>
      </c>
      <c s="31" t="s">
        <v>118</v>
      </c>
      <c s="32">
        <v>1830.15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46</v>
      </c>
    </row>
    <row r="90" spans="1:5" ht="12.75">
      <c r="A90" s="36" t="s">
        <v>51</v>
      </c>
      <c r="E90" s="37" t="s">
        <v>393</v>
      </c>
    </row>
    <row r="91" spans="1:5" ht="51">
      <c r="A91" t="s">
        <v>53</v>
      </c>
      <c r="E91" s="35" t="s">
        <v>174</v>
      </c>
    </row>
    <row r="92" spans="1:16" ht="12.75">
      <c r="A92" s="25" t="s">
        <v>44</v>
      </c>
      <c s="29" t="s">
        <v>203</v>
      </c>
      <c s="29" t="s">
        <v>176</v>
      </c>
      <c s="25" t="s">
        <v>46</v>
      </c>
      <c s="30" t="s">
        <v>177</v>
      </c>
      <c s="31" t="s">
        <v>118</v>
      </c>
      <c s="32">
        <v>1844.86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178</v>
      </c>
    </row>
    <row r="94" spans="1:5" ht="51">
      <c r="A94" s="36" t="s">
        <v>51</v>
      </c>
      <c r="E94" s="37" t="s">
        <v>394</v>
      </c>
    </row>
    <row r="95" spans="1:5" ht="51">
      <c r="A95" t="s">
        <v>53</v>
      </c>
      <c r="E95" s="35" t="s">
        <v>174</v>
      </c>
    </row>
    <row r="96" spans="1:16" ht="12.75">
      <c r="A96" s="25" t="s">
        <v>44</v>
      </c>
      <c s="29" t="s">
        <v>208</v>
      </c>
      <c s="29" t="s">
        <v>181</v>
      </c>
      <c s="25" t="s">
        <v>46</v>
      </c>
      <c s="30" t="s">
        <v>182</v>
      </c>
      <c s="31" t="s">
        <v>118</v>
      </c>
      <c s="32">
        <v>271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51">
      <c r="A97" s="34" t="s">
        <v>49</v>
      </c>
      <c r="E97" s="35" t="s">
        <v>183</v>
      </c>
    </row>
    <row r="98" spans="1:5" ht="12.75">
      <c r="A98" s="36" t="s">
        <v>51</v>
      </c>
      <c r="E98" s="37" t="s">
        <v>395</v>
      </c>
    </row>
    <row r="99" spans="1:5" ht="51">
      <c r="A99" t="s">
        <v>53</v>
      </c>
      <c r="E99" s="35" t="s">
        <v>185</v>
      </c>
    </row>
    <row r="100" spans="1:16" ht="12.75">
      <c r="A100" s="25" t="s">
        <v>44</v>
      </c>
      <c s="29" t="s">
        <v>213</v>
      </c>
      <c s="29" t="s">
        <v>187</v>
      </c>
      <c s="25" t="s">
        <v>46</v>
      </c>
      <c s="30" t="s">
        <v>188</v>
      </c>
      <c s="31" t="s">
        <v>118</v>
      </c>
      <c s="32">
        <v>1810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189</v>
      </c>
    </row>
    <row r="102" spans="1:5" ht="51">
      <c r="A102" s="36" t="s">
        <v>51</v>
      </c>
      <c r="E102" s="37" t="s">
        <v>396</v>
      </c>
    </row>
    <row r="103" spans="1:5" ht="140.25">
      <c r="A103" t="s">
        <v>53</v>
      </c>
      <c r="E103" s="35" t="s">
        <v>191</v>
      </c>
    </row>
    <row r="104" spans="1:16" ht="12.75">
      <c r="A104" s="25" t="s">
        <v>44</v>
      </c>
      <c s="29" t="s">
        <v>290</v>
      </c>
      <c s="29" t="s">
        <v>193</v>
      </c>
      <c s="25" t="s">
        <v>46</v>
      </c>
      <c s="30" t="s">
        <v>194</v>
      </c>
      <c s="31" t="s">
        <v>118</v>
      </c>
      <c s="32">
        <v>1777.86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46</v>
      </c>
    </row>
    <row r="106" spans="1:5" ht="12.75">
      <c r="A106" s="36" t="s">
        <v>51</v>
      </c>
      <c r="E106" s="37" t="s">
        <v>397</v>
      </c>
    </row>
    <row r="107" spans="1:5" ht="140.25">
      <c r="A107" t="s">
        <v>53</v>
      </c>
      <c r="E107" s="35" t="s">
        <v>191</v>
      </c>
    </row>
    <row r="108" spans="1:16" ht="12.75">
      <c r="A108" s="25" t="s">
        <v>44</v>
      </c>
      <c s="29" t="s">
        <v>355</v>
      </c>
      <c s="29" t="s">
        <v>294</v>
      </c>
      <c s="25" t="s">
        <v>46</v>
      </c>
      <c s="30" t="s">
        <v>295</v>
      </c>
      <c s="31" t="s">
        <v>118</v>
      </c>
      <c s="32">
        <v>8.8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51">
      <c r="A110" s="36" t="s">
        <v>51</v>
      </c>
      <c r="E110" s="37" t="s">
        <v>398</v>
      </c>
    </row>
    <row r="111" spans="1:5" ht="178.5">
      <c r="A111" t="s">
        <v>53</v>
      </c>
      <c r="E111" s="35" t="s">
        <v>297</v>
      </c>
    </row>
    <row r="112" spans="1:16" ht="12.75">
      <c r="A112" s="25" t="s">
        <v>44</v>
      </c>
      <c s="29" t="s">
        <v>292</v>
      </c>
      <c s="29" t="s">
        <v>197</v>
      </c>
      <c s="25" t="s">
        <v>46</v>
      </c>
      <c s="30" t="s">
        <v>198</v>
      </c>
      <c s="31" t="s">
        <v>199</v>
      </c>
      <c s="32">
        <v>27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46</v>
      </c>
    </row>
    <row r="114" spans="1:5" ht="12.75">
      <c r="A114" s="36" t="s">
        <v>51</v>
      </c>
      <c r="E114" s="37" t="s">
        <v>399</v>
      </c>
    </row>
    <row r="115" spans="1:5" ht="38.25">
      <c r="A115" t="s">
        <v>53</v>
      </c>
      <c r="E115" s="35" t="s">
        <v>201</v>
      </c>
    </row>
    <row r="116" spans="1:18" ht="12.75" customHeight="1">
      <c r="A116" s="6" t="s">
        <v>42</v>
      </c>
      <c s="6"/>
      <c s="40" t="s">
        <v>81</v>
      </c>
      <c s="6"/>
      <c s="27" t="s">
        <v>298</v>
      </c>
      <c s="6"/>
      <c s="6"/>
      <c s="6"/>
      <c s="41">
        <f>0+Q116</f>
      </c>
      <c r="O116">
        <f>0+R116</f>
      </c>
      <c r="Q116">
        <f>0+I117+I121+I125</f>
      </c>
      <c>
        <f>0+O117+O121+O125</f>
      </c>
    </row>
    <row r="117" spans="1:16" ht="12.75">
      <c r="A117" s="25" t="s">
        <v>44</v>
      </c>
      <c s="29" t="s">
        <v>304</v>
      </c>
      <c s="29" t="s">
        <v>358</v>
      </c>
      <c s="25" t="s">
        <v>46</v>
      </c>
      <c s="30" t="s">
        <v>359</v>
      </c>
      <c s="31" t="s">
        <v>95</v>
      </c>
      <c s="32">
        <v>2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12.75">
      <c r="A119" s="36" t="s">
        <v>51</v>
      </c>
      <c r="E119" s="37" t="s">
        <v>242</v>
      </c>
    </row>
    <row r="120" spans="1:5" ht="76.5">
      <c r="A120" t="s">
        <v>53</v>
      </c>
      <c r="E120" s="35" t="s">
        <v>360</v>
      </c>
    </row>
    <row r="121" spans="1:16" ht="12.75">
      <c r="A121" s="25" t="s">
        <v>44</v>
      </c>
      <c s="29" t="s">
        <v>308</v>
      </c>
      <c s="29" t="s">
        <v>361</v>
      </c>
      <c s="25" t="s">
        <v>46</v>
      </c>
      <c s="30" t="s">
        <v>362</v>
      </c>
      <c s="31" t="s">
        <v>95</v>
      </c>
      <c s="32">
        <v>2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46</v>
      </c>
    </row>
    <row r="123" spans="1:5" ht="12.75">
      <c r="A123" s="36" t="s">
        <v>51</v>
      </c>
      <c r="E123" s="37" t="s">
        <v>242</v>
      </c>
    </row>
    <row r="124" spans="1:5" ht="25.5">
      <c r="A124" t="s">
        <v>53</v>
      </c>
      <c r="E124" s="35" t="s">
        <v>363</v>
      </c>
    </row>
    <row r="125" spans="1:16" ht="12.75">
      <c r="A125" s="25" t="s">
        <v>44</v>
      </c>
      <c s="29" t="s">
        <v>310</v>
      </c>
      <c s="29" t="s">
        <v>400</v>
      </c>
      <c s="25" t="s">
        <v>46</v>
      </c>
      <c s="30" t="s">
        <v>401</v>
      </c>
      <c s="31" t="s">
        <v>95</v>
      </c>
      <c s="32">
        <v>3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46</v>
      </c>
    </row>
    <row r="127" spans="1:5" ht="12.75">
      <c r="A127" s="36" t="s">
        <v>51</v>
      </c>
      <c r="E127" s="37" t="s">
        <v>365</v>
      </c>
    </row>
    <row r="128" spans="1:5" ht="25.5">
      <c r="A128" t="s">
        <v>53</v>
      </c>
      <c r="E128" s="35" t="s">
        <v>363</v>
      </c>
    </row>
    <row r="129" spans="1:18" ht="12.75" customHeight="1">
      <c r="A129" s="6" t="s">
        <v>42</v>
      </c>
      <c s="6"/>
      <c s="40" t="s">
        <v>402</v>
      </c>
      <c s="6"/>
      <c s="27" t="s">
        <v>298</v>
      </c>
      <c s="6"/>
      <c s="6"/>
      <c s="6"/>
      <c s="41">
        <f>0+Q129</f>
      </c>
      <c r="O129">
        <f>0+R129</f>
      </c>
      <c r="Q129">
        <f>0+I130</f>
      </c>
      <c>
        <f>0+O130</f>
      </c>
    </row>
    <row r="130" spans="1:16" ht="12.75">
      <c r="A130" s="25" t="s">
        <v>44</v>
      </c>
      <c s="29" t="s">
        <v>299</v>
      </c>
      <c s="29" t="s">
        <v>300</v>
      </c>
      <c s="25" t="s">
        <v>46</v>
      </c>
      <c s="30" t="s">
        <v>301</v>
      </c>
      <c s="31" t="s">
        <v>199</v>
      </c>
      <c s="32">
        <v>5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46</v>
      </c>
    </row>
    <row r="132" spans="1:5" ht="12.75">
      <c r="A132" s="36" t="s">
        <v>51</v>
      </c>
      <c r="E132" s="37" t="s">
        <v>302</v>
      </c>
    </row>
    <row r="133" spans="1:5" ht="255">
      <c r="A133" t="s">
        <v>53</v>
      </c>
      <c r="E133" s="35" t="s">
        <v>303</v>
      </c>
    </row>
    <row r="134" spans="1:18" ht="12.75" customHeight="1">
      <c r="A134" s="6" t="s">
        <v>42</v>
      </c>
      <c s="6"/>
      <c s="40" t="s">
        <v>39</v>
      </c>
      <c s="6"/>
      <c s="27" t="s">
        <v>202</v>
      </c>
      <c s="6"/>
      <c s="6"/>
      <c s="6"/>
      <c s="41">
        <f>0+Q134</f>
      </c>
      <c r="O134">
        <f>0+R134</f>
      </c>
      <c r="Q134">
        <f>0+I135+I139+I143+I147</f>
      </c>
      <c>
        <f>0+O135+O139+O143+O147</f>
      </c>
    </row>
    <row r="135" spans="1:16" ht="12.75">
      <c r="A135" s="25" t="s">
        <v>44</v>
      </c>
      <c s="29" t="s">
        <v>364</v>
      </c>
      <c s="29" t="s">
        <v>204</v>
      </c>
      <c s="25" t="s">
        <v>46</v>
      </c>
      <c s="30" t="s">
        <v>205</v>
      </c>
      <c s="31" t="s">
        <v>95</v>
      </c>
      <c s="32">
        <v>11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46</v>
      </c>
    </row>
    <row r="137" spans="1:5" ht="12.75">
      <c r="A137" s="36" t="s">
        <v>51</v>
      </c>
      <c r="E137" s="37" t="s">
        <v>403</v>
      </c>
    </row>
    <row r="138" spans="1:5" ht="51">
      <c r="A138" t="s">
        <v>53</v>
      </c>
      <c r="E138" s="35" t="s">
        <v>207</v>
      </c>
    </row>
    <row r="139" spans="1:16" ht="25.5">
      <c r="A139" s="25" t="s">
        <v>44</v>
      </c>
      <c s="29" t="s">
        <v>312</v>
      </c>
      <c s="29" t="s">
        <v>209</v>
      </c>
      <c s="25" t="s">
        <v>46</v>
      </c>
      <c s="30" t="s">
        <v>210</v>
      </c>
      <c s="31" t="s">
        <v>118</v>
      </c>
      <c s="32">
        <v>80.75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46</v>
      </c>
    </row>
    <row r="141" spans="1:5" ht="51">
      <c r="A141" s="36" t="s">
        <v>51</v>
      </c>
      <c r="E141" s="37" t="s">
        <v>404</v>
      </c>
    </row>
    <row r="142" spans="1:5" ht="38.25">
      <c r="A142" t="s">
        <v>53</v>
      </c>
      <c r="E142" s="35" t="s">
        <v>212</v>
      </c>
    </row>
    <row r="143" spans="1:16" ht="12.75">
      <c r="A143" s="25" t="s">
        <v>44</v>
      </c>
      <c s="29" t="s">
        <v>318</v>
      </c>
      <c s="29" t="s">
        <v>405</v>
      </c>
      <c s="25" t="s">
        <v>46</v>
      </c>
      <c s="30" t="s">
        <v>406</v>
      </c>
      <c s="31" t="s">
        <v>199</v>
      </c>
      <c s="32">
        <v>30</v>
      </c>
      <c s="33">
        <v>0</v>
      </c>
      <c s="33">
        <f>ROUND(ROUND(H143,2)*ROUND(G143,3),2)</f>
      </c>
      <c r="O143">
        <f>(I143*21)/100</f>
      </c>
      <c t="s">
        <v>22</v>
      </c>
    </row>
    <row r="144" spans="1:5" ht="12.75">
      <c r="A144" s="34" t="s">
        <v>49</v>
      </c>
      <c r="E144" s="35" t="s">
        <v>46</v>
      </c>
    </row>
    <row r="145" spans="1:5" ht="12.75">
      <c r="A145" s="36" t="s">
        <v>51</v>
      </c>
      <c r="E145" s="37" t="s">
        <v>348</v>
      </c>
    </row>
    <row r="146" spans="1:5" ht="51">
      <c r="A146" t="s">
        <v>53</v>
      </c>
      <c r="E146" s="35" t="s">
        <v>407</v>
      </c>
    </row>
    <row r="147" spans="1:16" ht="12.75">
      <c r="A147" s="25" t="s">
        <v>44</v>
      </c>
      <c s="29" t="s">
        <v>371</v>
      </c>
      <c s="29" t="s">
        <v>214</v>
      </c>
      <c s="25" t="s">
        <v>46</v>
      </c>
      <c s="30" t="s">
        <v>215</v>
      </c>
      <c s="31" t="s">
        <v>199</v>
      </c>
      <c s="32">
        <v>27</v>
      </c>
      <c s="33">
        <v>0</v>
      </c>
      <c s="33">
        <f>ROUND(ROUND(H147,2)*ROUND(G147,3),2)</f>
      </c>
      <c r="O147">
        <f>(I147*21)/100</f>
      </c>
      <c t="s">
        <v>22</v>
      </c>
    </row>
    <row r="148" spans="1:5" ht="12.75">
      <c r="A148" s="34" t="s">
        <v>49</v>
      </c>
      <c r="E148" s="35" t="s">
        <v>46</v>
      </c>
    </row>
    <row r="149" spans="1:5" ht="12.75">
      <c r="A149" s="36" t="s">
        <v>51</v>
      </c>
      <c r="E149" s="37" t="s">
        <v>399</v>
      </c>
    </row>
    <row r="150" spans="1:5" ht="25.5">
      <c r="A150" t="s">
        <v>53</v>
      </c>
      <c r="E150" s="35" t="s">
        <v>216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